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jel\Desktop\KVANTITATIVNE_METODE_V_GEOGRAFIJI_zbirka_vaj_z_rešitvami\"/>
    </mc:Choice>
  </mc:AlternateContent>
  <bookViews>
    <workbookView xWindow="0" yWindow="0" windowWidth="23016" windowHeight="9168" activeTab="1"/>
  </bookViews>
  <sheets>
    <sheet name="VAJA8_MERE_VAR" sheetId="1" r:id="rId1"/>
    <sheet name="VAJA8_MERE_VAR_FREKVENCNA_PORAZ" sheetId="2" r:id="rId2"/>
  </sheets>
  <calcPr calcId="162913"/>
</workbook>
</file>

<file path=xl/calcChain.xml><?xml version="1.0" encoding="utf-8"?>
<calcChain xmlns="http://schemas.openxmlformats.org/spreadsheetml/2006/main">
  <c r="L12" i="2" l="1"/>
  <c r="L11" i="2"/>
  <c r="L10" i="2"/>
  <c r="L9" i="2"/>
  <c r="L3" i="2"/>
  <c r="L4" i="2"/>
  <c r="L5" i="2"/>
  <c r="L6" i="2"/>
  <c r="L7" i="2"/>
  <c r="L8" i="2"/>
  <c r="L2" i="2"/>
  <c r="K2" i="2"/>
  <c r="E54" i="1"/>
  <c r="E53" i="1"/>
  <c r="E52" i="1"/>
  <c r="E51" i="1"/>
  <c r="E50" i="1"/>
  <c r="D49" i="1"/>
  <c r="D48" i="1"/>
  <c r="D46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2" i="1"/>
  <c r="C4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2" i="1"/>
  <c r="B47" i="1"/>
  <c r="B46" i="1"/>
  <c r="B9" i="2" l="1"/>
  <c r="C9" i="2" s="1"/>
  <c r="I8" i="2"/>
  <c r="H8" i="2"/>
  <c r="G8" i="2"/>
  <c r="C8" i="2"/>
  <c r="G7" i="2"/>
  <c r="I7" i="2" s="1"/>
  <c r="C7" i="2"/>
  <c r="I6" i="2"/>
  <c r="H6" i="2"/>
  <c r="G6" i="2"/>
  <c r="C6" i="2"/>
  <c r="G5" i="2"/>
  <c r="I5" i="2" s="1"/>
  <c r="C5" i="2"/>
  <c r="I4" i="2"/>
  <c r="H4" i="2"/>
  <c r="G4" i="2"/>
  <c r="C4" i="2"/>
  <c r="G3" i="2"/>
  <c r="I3" i="2" s="1"/>
  <c r="C3" i="2"/>
  <c r="I2" i="2"/>
  <c r="H2" i="2"/>
  <c r="G2" i="2"/>
  <c r="D2" i="2"/>
  <c r="D3" i="2" s="1"/>
  <c r="C2" i="2"/>
  <c r="D4" i="2" l="1"/>
  <c r="H3" i="2"/>
  <c r="H7" i="2"/>
  <c r="H5" i="2"/>
  <c r="D5" i="2" l="1"/>
  <c r="D6" i="2" l="1"/>
  <c r="D7" i="2" l="1"/>
  <c r="D8" i="2" l="1"/>
  <c r="E7" i="2" s="1"/>
  <c r="E8" i="2" l="1"/>
  <c r="E3" i="2"/>
  <c r="E2" i="2"/>
  <c r="E4" i="2"/>
  <c r="E5" i="2"/>
  <c r="E6" i="2"/>
</calcChain>
</file>

<file path=xl/sharedStrings.xml><?xml version="1.0" encoding="utf-8"?>
<sst xmlns="http://schemas.openxmlformats.org/spreadsheetml/2006/main" count="83" uniqueCount="78">
  <si>
    <t>REKA</t>
  </si>
  <si>
    <t>xi = dolžina (km)</t>
  </si>
  <si>
    <t>xi -average</t>
  </si>
  <si>
    <t>KOLIČINA PADAVIN (mm)</t>
  </si>
  <si>
    <t>fi</t>
  </si>
  <si>
    <t>fi%</t>
  </si>
  <si>
    <t>Fi</t>
  </si>
  <si>
    <t>Fi%</t>
  </si>
  <si>
    <t>Xi,min</t>
  </si>
  <si>
    <t>Xi,max</t>
  </si>
  <si>
    <t>xi</t>
  </si>
  <si>
    <t>di</t>
  </si>
  <si>
    <t>rang</t>
  </si>
  <si>
    <t>povprečje</t>
  </si>
  <si>
    <t>fi(xi-average)^2</t>
  </si>
  <si>
    <t>(xi -average)^2</t>
  </si>
  <si>
    <t>BISTRICA</t>
  </si>
  <si>
    <t>800 do pod 1200</t>
  </si>
  <si>
    <t>1200 do pod 1600</t>
  </si>
  <si>
    <t>BOLSKA</t>
  </si>
  <si>
    <t>DRAGONJA</t>
  </si>
  <si>
    <t>1600 do pod 2000</t>
  </si>
  <si>
    <t>DRAVA</t>
  </si>
  <si>
    <t>DRAVINJA</t>
  </si>
  <si>
    <t>DRETA</t>
  </si>
  <si>
    <t>2000 do pod 2400</t>
  </si>
  <si>
    <t>FRAMSKI POTOK</t>
  </si>
  <si>
    <t>GRADAŠČICA</t>
  </si>
  <si>
    <t>HUDINJA</t>
  </si>
  <si>
    <t>2400 do pod 2800</t>
  </si>
  <si>
    <t>IDRIJCA</t>
  </si>
  <si>
    <t>IŠKA</t>
  </si>
  <si>
    <t>KAMNIŠKA BISTRICA</t>
  </si>
  <si>
    <t>2800 do pod 3200</t>
  </si>
  <si>
    <t>KOKRA</t>
  </si>
  <si>
    <t>KOLPA</t>
  </si>
  <si>
    <t>3200 do pod 3600</t>
  </si>
  <si>
    <t>KRKA</t>
  </si>
  <si>
    <t>LAHINJA</t>
  </si>
  <si>
    <t>LEDAVA</t>
  </si>
  <si>
    <t>LJUBLJANICA</t>
  </si>
  <si>
    <t>LOŽNICA</t>
  </si>
  <si>
    <t>MEŽA</t>
  </si>
  <si>
    <t>MIRNA</t>
  </si>
  <si>
    <t>MISLINJA</t>
  </si>
  <si>
    <t>MURA</t>
  </si>
  <si>
    <t>OPLOTNICA</t>
  </si>
  <si>
    <t>PAKA</t>
  </si>
  <si>
    <t>PESNICA</t>
  </si>
  <si>
    <t>PIVKA</t>
  </si>
  <si>
    <t>POLJANSKA SORA</t>
  </si>
  <si>
    <t>POLSKAVA</t>
  </si>
  <si>
    <t xml:space="preserve"> = VKO</t>
  </si>
  <si>
    <t>PŠATA</t>
  </si>
  <si>
    <t>RADULJA</t>
  </si>
  <si>
    <t xml:space="preserve"> = var</t>
  </si>
  <si>
    <t>SAVA</t>
  </si>
  <si>
    <t xml:space="preserve"> = std</t>
  </si>
  <si>
    <t>SAVA BOHINJKA</t>
  </si>
  <si>
    <t xml:space="preserve"> = KV%</t>
  </si>
  <si>
    <t>SAVINJA</t>
  </si>
  <si>
    <t>SOČA</t>
  </si>
  <si>
    <t>SORA</t>
  </si>
  <si>
    <t>SOTLA</t>
  </si>
  <si>
    <t>ŠČAVNICA</t>
  </si>
  <si>
    <t>TEMENICA</t>
  </si>
  <si>
    <t>TRŽIŠKA BISTRICA</t>
  </si>
  <si>
    <t>VIPAVA</t>
  </si>
  <si>
    <t>VOGLAJNA</t>
  </si>
  <si>
    <t>N =</t>
  </si>
  <si>
    <t>POVPREČJE =</t>
  </si>
  <si>
    <t>VR =</t>
  </si>
  <si>
    <t>Q=</t>
  </si>
  <si>
    <t>varianca =</t>
  </si>
  <si>
    <t>MSExcel</t>
  </si>
  <si>
    <t>standardni odklon =</t>
  </si>
  <si>
    <t>KV% =</t>
  </si>
  <si>
    <t xml:space="preserve"> =VKO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</si>
</sst>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000000"/>
  </numFmts>
  <fonts count="4" x14ac:knownFonts="1">
    <font>
      <sz val="11"/>
      <color rgb="FF000000"/>
      <name val="Calibri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0" fillId="0" borderId="1" xfId="0" applyFont="1" applyBorder="1"/>
    <xf numFmtId="0" fontId="0" fillId="0" borderId="1" xfId="0" applyFont="1" applyBorder="1" applyAlignment="1">
      <alignment horizontal="right"/>
    </xf>
    <xf numFmtId="2" fontId="0" fillId="0" borderId="1" xfId="0" applyNumberFormat="1" applyFont="1" applyBorder="1" applyAlignment="1">
      <alignment horizontal="right"/>
    </xf>
    <xf numFmtId="0" fontId="0" fillId="0" borderId="0" xfId="0" applyFont="1"/>
    <xf numFmtId="0" fontId="0" fillId="0" borderId="0" xfId="0" applyFont="1"/>
    <xf numFmtId="0" fontId="0" fillId="0" borderId="2" xfId="0" applyFont="1" applyBorder="1"/>
    <xf numFmtId="164" fontId="0" fillId="0" borderId="2" xfId="0" applyNumberFormat="1" applyFont="1" applyBorder="1"/>
    <xf numFmtId="0" fontId="1" fillId="0" borderId="1" xfId="0" applyFont="1" applyBorder="1"/>
    <xf numFmtId="2" fontId="0" fillId="0" borderId="1" xfId="0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0" fontId="0" fillId="0" borderId="5" xfId="0" applyFont="1" applyBorder="1"/>
    <xf numFmtId="1" fontId="0" fillId="0" borderId="1" xfId="0" applyNumberFormat="1" applyFont="1" applyBorder="1"/>
    <xf numFmtId="1" fontId="0" fillId="0" borderId="1" xfId="0" applyNumberFormat="1" applyFont="1" applyFill="1" applyBorder="1"/>
    <xf numFmtId="2" fontId="0" fillId="0" borderId="1" xfId="0" applyNumberFormat="1" applyFont="1" applyFill="1" applyBorder="1"/>
    <xf numFmtId="165" fontId="0" fillId="0" borderId="1" xfId="0" applyNumberFormat="1" applyFont="1" applyFill="1" applyBorder="1"/>
    <xf numFmtId="0" fontId="0" fillId="0" borderId="0" xfId="0" applyFont="1" applyFill="1"/>
    <xf numFmtId="2" fontId="0" fillId="0" borderId="1" xfId="0" applyNumberFormat="1" applyFont="1" applyFill="1" applyBorder="1" applyAlignment="1">
      <alignment horizontal="right"/>
    </xf>
    <xf numFmtId="164" fontId="0" fillId="0" borderId="1" xfId="0" applyNumberFormat="1" applyFont="1" applyFill="1" applyBorder="1"/>
    <xf numFmtId="2" fontId="0" fillId="0" borderId="0" xfId="0" applyNumberFormat="1" applyFont="1" applyFill="1"/>
    <xf numFmtId="0" fontId="0" fillId="0" borderId="1" xfId="0" applyFont="1" applyFill="1" applyBorder="1" applyAlignment="1">
      <alignment horizontal="right"/>
    </xf>
    <xf numFmtId="2" fontId="3" fillId="0" borderId="1" xfId="0" applyNumberFormat="1" applyFont="1" applyFill="1" applyBorder="1"/>
    <xf numFmtId="0" fontId="3" fillId="0" borderId="0" xfId="0" applyFont="1" applyFill="1"/>
    <xf numFmtId="1" fontId="0" fillId="0" borderId="3" xfId="0" applyNumberFormat="1" applyFont="1" applyBorder="1"/>
    <xf numFmtId="1" fontId="2" fillId="0" borderId="2" xfId="0" applyNumberFormat="1" applyFont="1" applyBorder="1"/>
    <xf numFmtId="1" fontId="2" fillId="0" borderId="4" xfId="0" applyNumberFormat="1" applyFont="1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zoomScaleNormal="100" workbookViewId="0">
      <selection activeCell="E26" sqref="E26"/>
    </sheetView>
  </sheetViews>
  <sheetFormatPr defaultColWidth="15.109375" defaultRowHeight="15" customHeight="1" x14ac:dyDescent="0.3"/>
  <cols>
    <col min="1" max="1" width="16.77734375" bestFit="1" customWidth="1"/>
    <col min="2" max="2" width="14.109375" bestFit="1" customWidth="1"/>
    <col min="3" max="3" width="9.88671875" bestFit="1" customWidth="1"/>
    <col min="4" max="4" width="18.77734375" bestFit="1" customWidth="1"/>
    <col min="5" max="5" width="16.33203125" customWidth="1"/>
    <col min="6" max="6" width="12.109375" bestFit="1" customWidth="1"/>
    <col min="7" max="14" width="6.6640625" customWidth="1"/>
    <col min="15" max="26" width="13.21875" customWidth="1"/>
  </cols>
  <sheetData>
    <row r="1" spans="1:26" ht="18" customHeight="1" x14ac:dyDescent="0.3">
      <c r="A1" s="1" t="s">
        <v>0</v>
      </c>
      <c r="B1" s="2" t="s">
        <v>1</v>
      </c>
      <c r="C1" s="3" t="s">
        <v>2</v>
      </c>
      <c r="D1" s="2" t="s">
        <v>15</v>
      </c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4.25" customHeight="1" x14ac:dyDescent="0.3">
      <c r="A2" s="8" t="s">
        <v>16</v>
      </c>
      <c r="B2" s="1">
        <v>32</v>
      </c>
      <c r="C2" s="9">
        <f>B2-$B$47</f>
        <v>-21.477272727272727</v>
      </c>
      <c r="D2" s="9">
        <f>C2^2</f>
        <v>461.27324380165288</v>
      </c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4.25" customHeight="1" x14ac:dyDescent="0.3">
      <c r="A3" s="8" t="s">
        <v>19</v>
      </c>
      <c r="B3" s="1">
        <v>32</v>
      </c>
      <c r="C3" s="9">
        <f t="shared" ref="C3:C47" si="0">B3-$B$47</f>
        <v>-21.477272727272727</v>
      </c>
      <c r="D3" s="9">
        <f t="shared" ref="D3:D45" si="1">C3^2</f>
        <v>461.27324380165288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4.25" customHeight="1" x14ac:dyDescent="0.3">
      <c r="A4" s="8" t="s">
        <v>20</v>
      </c>
      <c r="B4" s="1">
        <v>30</v>
      </c>
      <c r="C4" s="9">
        <f t="shared" si="0"/>
        <v>-23.477272727272727</v>
      </c>
      <c r="D4" s="9">
        <f t="shared" si="1"/>
        <v>551.18233471074382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4.25" customHeight="1" x14ac:dyDescent="0.3">
      <c r="A5" s="8" t="s">
        <v>22</v>
      </c>
      <c r="B5" s="1">
        <v>142</v>
      </c>
      <c r="C5" s="9">
        <f t="shared" si="0"/>
        <v>88.52272727272728</v>
      </c>
      <c r="D5" s="9">
        <f t="shared" si="1"/>
        <v>7836.2732438016546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4.25" customHeight="1" x14ac:dyDescent="0.3">
      <c r="A6" s="8" t="s">
        <v>23</v>
      </c>
      <c r="B6" s="1">
        <v>73</v>
      </c>
      <c r="C6" s="9">
        <f t="shared" si="0"/>
        <v>19.522727272727273</v>
      </c>
      <c r="D6" s="9">
        <f t="shared" si="1"/>
        <v>381.13688016528926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4.25" customHeight="1" x14ac:dyDescent="0.3">
      <c r="A7" s="8" t="s">
        <v>24</v>
      </c>
      <c r="B7" s="1">
        <v>29</v>
      </c>
      <c r="C7" s="9">
        <f t="shared" si="0"/>
        <v>-24.477272727272727</v>
      </c>
      <c r="D7" s="9">
        <f t="shared" si="1"/>
        <v>599.1368801652892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4.25" customHeight="1" x14ac:dyDescent="0.3">
      <c r="A8" s="8" t="s">
        <v>26</v>
      </c>
      <c r="B8" s="1">
        <v>26</v>
      </c>
      <c r="C8" s="9">
        <f t="shared" si="0"/>
        <v>-27.477272727272727</v>
      </c>
      <c r="D8" s="9">
        <f t="shared" si="1"/>
        <v>755.00051652892557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4.25" customHeight="1" x14ac:dyDescent="0.3">
      <c r="A9" s="8" t="s">
        <v>27</v>
      </c>
      <c r="B9" s="1">
        <v>33</v>
      </c>
      <c r="C9" s="9">
        <f t="shared" si="0"/>
        <v>-20.477272727272727</v>
      </c>
      <c r="D9" s="9">
        <f t="shared" si="1"/>
        <v>419.31869834710739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4.25" customHeight="1" x14ac:dyDescent="0.3">
      <c r="A10" s="8" t="s">
        <v>28</v>
      </c>
      <c r="B10" s="1">
        <v>32</v>
      </c>
      <c r="C10" s="9">
        <f t="shared" si="0"/>
        <v>-21.477272727272727</v>
      </c>
      <c r="D10" s="9">
        <f t="shared" si="1"/>
        <v>461.27324380165288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4.25" customHeight="1" x14ac:dyDescent="0.3">
      <c r="A11" s="8" t="s">
        <v>30</v>
      </c>
      <c r="B11" s="1">
        <v>60</v>
      </c>
      <c r="C11" s="9">
        <f t="shared" si="0"/>
        <v>6.5227272727272734</v>
      </c>
      <c r="D11" s="9">
        <f t="shared" si="1"/>
        <v>42.545971074380176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4.25" customHeight="1" x14ac:dyDescent="0.3">
      <c r="A12" s="8" t="s">
        <v>31</v>
      </c>
      <c r="B12" s="1">
        <v>31</v>
      </c>
      <c r="C12" s="9">
        <f t="shared" si="0"/>
        <v>-22.477272727272727</v>
      </c>
      <c r="D12" s="9">
        <f t="shared" si="1"/>
        <v>505.22778925619832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4.25" customHeight="1" x14ac:dyDescent="0.3">
      <c r="A13" s="8" t="s">
        <v>32</v>
      </c>
      <c r="B13" s="1">
        <v>33</v>
      </c>
      <c r="C13" s="9">
        <f t="shared" si="0"/>
        <v>-20.477272727272727</v>
      </c>
      <c r="D13" s="9">
        <f t="shared" si="1"/>
        <v>419.31869834710739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4.25" customHeight="1" x14ac:dyDescent="0.3">
      <c r="A14" s="8" t="s">
        <v>34</v>
      </c>
      <c r="B14" s="1">
        <v>34</v>
      </c>
      <c r="C14" s="9">
        <f t="shared" si="0"/>
        <v>-19.477272727272727</v>
      </c>
      <c r="D14" s="9">
        <f t="shared" si="1"/>
        <v>379.36415289256195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4.25" customHeight="1" x14ac:dyDescent="0.3">
      <c r="A15" s="8" t="s">
        <v>35</v>
      </c>
      <c r="B15" s="1">
        <v>118</v>
      </c>
      <c r="C15" s="9">
        <f t="shared" si="0"/>
        <v>64.52272727272728</v>
      </c>
      <c r="D15" s="9">
        <f t="shared" si="1"/>
        <v>4163.1823347107447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4.25" customHeight="1" x14ac:dyDescent="0.3">
      <c r="A16" s="8" t="s">
        <v>37</v>
      </c>
      <c r="B16" s="1">
        <v>94</v>
      </c>
      <c r="C16" s="9">
        <f t="shared" si="0"/>
        <v>40.522727272727273</v>
      </c>
      <c r="D16" s="9">
        <f t="shared" si="1"/>
        <v>1642.0914256198348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4.25" customHeight="1" x14ac:dyDescent="0.3">
      <c r="A17" s="8" t="s">
        <v>38</v>
      </c>
      <c r="B17" s="1">
        <v>34</v>
      </c>
      <c r="C17" s="9">
        <f t="shared" si="0"/>
        <v>-19.477272727272727</v>
      </c>
      <c r="D17" s="9">
        <f t="shared" si="1"/>
        <v>379.36415289256195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4.25" customHeight="1" x14ac:dyDescent="0.3">
      <c r="A18" s="8" t="s">
        <v>39</v>
      </c>
      <c r="B18" s="1">
        <v>68</v>
      </c>
      <c r="C18" s="9">
        <f t="shared" si="0"/>
        <v>14.522727272727273</v>
      </c>
      <c r="D18" s="9">
        <f t="shared" si="1"/>
        <v>210.90960743801654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4.25" customHeight="1" x14ac:dyDescent="0.3">
      <c r="A19" s="8" t="s">
        <v>40</v>
      </c>
      <c r="B19" s="1">
        <v>41</v>
      </c>
      <c r="C19" s="9">
        <f t="shared" si="0"/>
        <v>-12.477272727272727</v>
      </c>
      <c r="D19" s="9">
        <f t="shared" si="1"/>
        <v>155.68233471074379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4.25" customHeight="1" x14ac:dyDescent="0.3">
      <c r="A20" s="8" t="s">
        <v>41</v>
      </c>
      <c r="B20" s="1">
        <v>26</v>
      </c>
      <c r="C20" s="9">
        <f t="shared" si="0"/>
        <v>-27.477272727272727</v>
      </c>
      <c r="D20" s="9">
        <f t="shared" si="1"/>
        <v>755.00051652892557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4.25" customHeight="1" x14ac:dyDescent="0.3">
      <c r="A21" s="8" t="s">
        <v>41</v>
      </c>
      <c r="B21" s="1">
        <v>26</v>
      </c>
      <c r="C21" s="9">
        <f t="shared" si="0"/>
        <v>-27.477272727272727</v>
      </c>
      <c r="D21" s="9">
        <f t="shared" si="1"/>
        <v>755.00051652892557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4.25" customHeight="1" x14ac:dyDescent="0.3">
      <c r="A22" s="8" t="s">
        <v>42</v>
      </c>
      <c r="B22" s="1">
        <v>42</v>
      </c>
      <c r="C22" s="9">
        <f t="shared" si="0"/>
        <v>-11.477272727272727</v>
      </c>
      <c r="D22" s="9">
        <f t="shared" si="1"/>
        <v>131.72778925619832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4.25" customHeight="1" x14ac:dyDescent="0.3">
      <c r="A23" s="8" t="s">
        <v>43</v>
      </c>
      <c r="B23" s="1">
        <v>44</v>
      </c>
      <c r="C23" s="9">
        <f t="shared" si="0"/>
        <v>-9.4772727272727266</v>
      </c>
      <c r="D23" s="9">
        <f t="shared" si="1"/>
        <v>89.818698347107429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4.25" customHeight="1" x14ac:dyDescent="0.3">
      <c r="A24" s="8" t="s">
        <v>44</v>
      </c>
      <c r="B24" s="1">
        <v>36</v>
      </c>
      <c r="C24" s="9">
        <f t="shared" si="0"/>
        <v>-17.477272727272727</v>
      </c>
      <c r="D24" s="9">
        <f t="shared" si="1"/>
        <v>305.45506198347107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4.25" customHeight="1" x14ac:dyDescent="0.3">
      <c r="A25" s="8" t="s">
        <v>45</v>
      </c>
      <c r="B25" s="1">
        <v>95</v>
      </c>
      <c r="C25" s="9">
        <f t="shared" si="0"/>
        <v>41.522727272727273</v>
      </c>
      <c r="D25" s="9">
        <f t="shared" si="1"/>
        <v>1724.1368801652893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4.25" customHeight="1" x14ac:dyDescent="0.3">
      <c r="A26" s="8" t="s">
        <v>46</v>
      </c>
      <c r="B26" s="1">
        <v>28</v>
      </c>
      <c r="C26" s="9">
        <f t="shared" si="0"/>
        <v>-25.477272727272727</v>
      </c>
      <c r="D26" s="9">
        <f t="shared" si="1"/>
        <v>649.09142561983469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4.25" customHeight="1" x14ac:dyDescent="0.3">
      <c r="A27" s="8" t="s">
        <v>47</v>
      </c>
      <c r="B27" s="1">
        <v>40</v>
      </c>
      <c r="C27" s="9">
        <f t="shared" si="0"/>
        <v>-13.477272727272727</v>
      </c>
      <c r="D27" s="9">
        <f t="shared" si="1"/>
        <v>181.63688016528923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4.25" customHeight="1" x14ac:dyDescent="0.3">
      <c r="A28" s="8" t="s">
        <v>48</v>
      </c>
      <c r="B28" s="1">
        <v>65</v>
      </c>
      <c r="C28" s="9">
        <f t="shared" si="0"/>
        <v>11.522727272727273</v>
      </c>
      <c r="D28" s="9">
        <f t="shared" si="1"/>
        <v>132.77324380165291</v>
      </c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4.25" customHeight="1" x14ac:dyDescent="0.3">
      <c r="A29" s="8" t="s">
        <v>49</v>
      </c>
      <c r="B29" s="1">
        <v>27</v>
      </c>
      <c r="C29" s="9">
        <f t="shared" si="0"/>
        <v>-26.477272727272727</v>
      </c>
      <c r="D29" s="9">
        <f t="shared" si="1"/>
        <v>701.04597107438008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4.25" customHeight="1" x14ac:dyDescent="0.3">
      <c r="A30" s="8" t="s">
        <v>50</v>
      </c>
      <c r="B30" s="1">
        <v>43</v>
      </c>
      <c r="C30" s="9">
        <f t="shared" si="0"/>
        <v>-10.477272727272727</v>
      </c>
      <c r="D30" s="9">
        <f t="shared" si="1"/>
        <v>109.77324380165288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4.25" customHeight="1" x14ac:dyDescent="0.3">
      <c r="A31" s="8" t="s">
        <v>51</v>
      </c>
      <c r="B31" s="1">
        <v>40</v>
      </c>
      <c r="C31" s="9">
        <f t="shared" si="0"/>
        <v>-13.477272727272727</v>
      </c>
      <c r="D31" s="9">
        <f t="shared" si="1"/>
        <v>181.63688016528923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4.25" customHeight="1" x14ac:dyDescent="0.3">
      <c r="A32" s="8" t="s">
        <v>53</v>
      </c>
      <c r="B32" s="1">
        <v>28</v>
      </c>
      <c r="C32" s="9">
        <f t="shared" si="0"/>
        <v>-25.477272727272727</v>
      </c>
      <c r="D32" s="9">
        <f t="shared" si="1"/>
        <v>649.09142561983469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4.25" customHeight="1" x14ac:dyDescent="0.3">
      <c r="A33" s="8" t="s">
        <v>54</v>
      </c>
      <c r="B33" s="1">
        <v>33</v>
      </c>
      <c r="C33" s="9">
        <f t="shared" si="0"/>
        <v>-20.477272727272727</v>
      </c>
      <c r="D33" s="9">
        <f t="shared" si="1"/>
        <v>419.31869834710739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4.25" customHeight="1" x14ac:dyDescent="0.3">
      <c r="A34" s="8" t="s">
        <v>0</v>
      </c>
      <c r="B34" s="1">
        <v>51</v>
      </c>
      <c r="C34" s="9">
        <f t="shared" si="0"/>
        <v>-2.4772727272727266</v>
      </c>
      <c r="D34" s="9">
        <f t="shared" si="1"/>
        <v>6.1368801652892531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4.25" customHeight="1" x14ac:dyDescent="0.3">
      <c r="A35" s="8" t="s">
        <v>56</v>
      </c>
      <c r="B35" s="1">
        <v>221</v>
      </c>
      <c r="C35" s="9">
        <f t="shared" si="0"/>
        <v>167.52272727272728</v>
      </c>
      <c r="D35" s="9">
        <f t="shared" si="1"/>
        <v>28063.864152892565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4.25" customHeight="1" x14ac:dyDescent="0.3">
      <c r="A36" s="8" t="s">
        <v>58</v>
      </c>
      <c r="B36" s="1">
        <v>41</v>
      </c>
      <c r="C36" s="9">
        <f t="shared" si="0"/>
        <v>-12.477272727272727</v>
      </c>
      <c r="D36" s="9">
        <f t="shared" si="1"/>
        <v>155.68233471074379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4.25" customHeight="1" x14ac:dyDescent="0.3">
      <c r="A37" s="8" t="s">
        <v>60</v>
      </c>
      <c r="B37" s="1">
        <v>102</v>
      </c>
      <c r="C37" s="9">
        <f t="shared" si="0"/>
        <v>48.522727272727273</v>
      </c>
      <c r="D37" s="9">
        <f t="shared" si="1"/>
        <v>2354.4550619834713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4.25" customHeight="1" x14ac:dyDescent="0.3">
      <c r="A38" s="8" t="s">
        <v>61</v>
      </c>
      <c r="B38" s="1">
        <v>96</v>
      </c>
      <c r="C38" s="9">
        <f t="shared" si="0"/>
        <v>42.522727272727273</v>
      </c>
      <c r="D38" s="9">
        <f t="shared" si="1"/>
        <v>1808.1823347107438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4.25" customHeight="1" x14ac:dyDescent="0.3">
      <c r="A39" s="8" t="s">
        <v>62</v>
      </c>
      <c r="B39" s="1">
        <v>52</v>
      </c>
      <c r="C39" s="9">
        <f t="shared" si="0"/>
        <v>-1.4772727272727266</v>
      </c>
      <c r="D39" s="9">
        <f t="shared" si="1"/>
        <v>2.1823347107437998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4.25" customHeight="1" x14ac:dyDescent="0.3">
      <c r="A40" s="8" t="s">
        <v>63</v>
      </c>
      <c r="B40" s="1">
        <v>86</v>
      </c>
      <c r="C40" s="9">
        <f t="shared" si="0"/>
        <v>32.522727272727273</v>
      </c>
      <c r="D40" s="9">
        <f t="shared" si="1"/>
        <v>1057.7277892561983</v>
      </c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4.25" customHeight="1" x14ac:dyDescent="0.3">
      <c r="A41" s="8" t="s">
        <v>64</v>
      </c>
      <c r="B41" s="1">
        <v>56</v>
      </c>
      <c r="C41" s="9">
        <f t="shared" si="0"/>
        <v>2.5227272727272734</v>
      </c>
      <c r="D41" s="9">
        <f t="shared" si="1"/>
        <v>6.3641528925619868</v>
      </c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4.25" customHeight="1" x14ac:dyDescent="0.3">
      <c r="A42" s="8" t="s">
        <v>65</v>
      </c>
      <c r="B42" s="1">
        <v>27</v>
      </c>
      <c r="C42" s="9">
        <f t="shared" si="0"/>
        <v>-26.477272727272727</v>
      </c>
      <c r="D42" s="9">
        <f t="shared" si="1"/>
        <v>701.04597107438008</v>
      </c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4.25" customHeight="1" x14ac:dyDescent="0.3">
      <c r="A43" s="8" t="s">
        <v>66</v>
      </c>
      <c r="B43" s="1">
        <v>27</v>
      </c>
      <c r="C43" s="9">
        <f t="shared" si="0"/>
        <v>-26.477272727272727</v>
      </c>
      <c r="D43" s="9">
        <f t="shared" si="1"/>
        <v>701.04597107438008</v>
      </c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4.25" customHeight="1" x14ac:dyDescent="0.3">
      <c r="A44" s="8" t="s">
        <v>67</v>
      </c>
      <c r="B44" s="1">
        <v>44</v>
      </c>
      <c r="C44" s="9">
        <f t="shared" si="0"/>
        <v>-9.4772727272727266</v>
      </c>
      <c r="D44" s="9">
        <f t="shared" si="1"/>
        <v>89.818698347107429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4.25" customHeight="1" x14ac:dyDescent="0.3">
      <c r="A45" s="8" t="s">
        <v>68</v>
      </c>
      <c r="B45" s="1">
        <v>35</v>
      </c>
      <c r="C45" s="9">
        <f t="shared" si="0"/>
        <v>-18.477272727272727</v>
      </c>
      <c r="D45" s="9">
        <f t="shared" si="1"/>
        <v>341.40960743801651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21" customHeight="1" x14ac:dyDescent="0.3">
      <c r="A46" s="1" t="s">
        <v>69</v>
      </c>
      <c r="B46" s="14">
        <f>COUNT(B2:B45)</f>
        <v>44</v>
      </c>
      <c r="C46" s="15">
        <f>SUM(C2:C45)</f>
        <v>1.4210854715202004E-13</v>
      </c>
      <c r="D46" s="22">
        <f>SUM(D2:D45)</f>
        <v>61896.977272727279</v>
      </c>
      <c r="E46" s="23" t="s">
        <v>77</v>
      </c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4.25" customHeight="1" x14ac:dyDescent="0.3">
      <c r="A47" s="1" t="s">
        <v>70</v>
      </c>
      <c r="B47" s="15">
        <f>AVERAGE(B2:B45)</f>
        <v>53.477272727272727</v>
      </c>
      <c r="C47" s="15"/>
      <c r="D47" s="16"/>
      <c r="E47" s="17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4.25" customHeight="1" x14ac:dyDescent="0.3">
      <c r="A48" s="5"/>
      <c r="B48" s="17"/>
      <c r="C48" s="18" t="s">
        <v>71</v>
      </c>
      <c r="D48" s="14">
        <f>MAX(B2:B45)-MIN(B2:B45)</f>
        <v>195</v>
      </c>
      <c r="E48" s="17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4.25" customHeight="1" x14ac:dyDescent="0.3">
      <c r="A49" s="5"/>
      <c r="B49" s="17"/>
      <c r="C49" s="18" t="s">
        <v>72</v>
      </c>
      <c r="D49" s="19">
        <f>_xlfn.QUARTILE.INC(B2:B45,3)-_xlfn.QUARTILE.INC(B2:B45,1)</f>
        <v>29.5</v>
      </c>
      <c r="E49" s="17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4.25" customHeight="1" x14ac:dyDescent="0.3">
      <c r="A50" s="4"/>
      <c r="B50" s="17"/>
      <c r="C50" s="20"/>
      <c r="D50" s="18" t="s">
        <v>73</v>
      </c>
      <c r="E50" s="15">
        <f>D46/(B46-1)</f>
        <v>1439.4645877378437</v>
      </c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21.6" customHeight="1" x14ac:dyDescent="0.3">
      <c r="A51" s="4"/>
      <c r="B51" s="17"/>
      <c r="C51" s="15" t="s">
        <v>74</v>
      </c>
      <c r="D51" s="21" t="s">
        <v>73</v>
      </c>
      <c r="E51" s="15">
        <f>_xlfn.VAR.S(B2:B45)</f>
        <v>1439.4645877378437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25.2" customHeight="1" x14ac:dyDescent="0.3">
      <c r="A52" s="4"/>
      <c r="B52" s="17"/>
      <c r="C52" s="20"/>
      <c r="D52" s="21" t="s">
        <v>75</v>
      </c>
      <c r="E52" s="15">
        <f>SQRT(E50)</f>
        <v>37.940276590160011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4.25" customHeight="1" x14ac:dyDescent="0.3">
      <c r="A53" s="4"/>
      <c r="B53" s="17"/>
      <c r="C53" s="15" t="s">
        <v>74</v>
      </c>
      <c r="D53" s="21" t="s">
        <v>75</v>
      </c>
      <c r="E53" s="15">
        <f>_xlfn.STDEV.S(B2:B45)</f>
        <v>37.940276590160011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4.25" customHeight="1" x14ac:dyDescent="0.3">
      <c r="A54" s="4"/>
      <c r="B54" s="17"/>
      <c r="C54" s="20"/>
      <c r="D54" s="21" t="s">
        <v>76</v>
      </c>
      <c r="E54" s="14">
        <f>(E52/B47)*100</f>
        <v>70.946543560010227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4.25" customHeight="1" x14ac:dyDescent="0.3">
      <c r="A55" s="4"/>
      <c r="B55" s="4"/>
      <c r="C55" s="5"/>
      <c r="D55" s="5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4.4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4.4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4.4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4.4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4.4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4.4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4.4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4.4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4.4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4.4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4.4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4.4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4.4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4.4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4.4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4.4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4.4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4.4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4.4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4.4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4.4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4.4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4.4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4.4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4.4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4.4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4.4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4.4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4.4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4.4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4.4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4.4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4.4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4.4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4.4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4.4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4.4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4.4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4.4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4.4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4.4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4.4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4.4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4.4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4.4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4.4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4.4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4.4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4.4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4.4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4.4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4.4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4.4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4.4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4.4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4.4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4.4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4.4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4.4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4.4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4.4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4.4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4.4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4.4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4.4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4.4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4.4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4.4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4.4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4.4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4.4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4.4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4.4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4.4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4.4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4.4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4.4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4.4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4.4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4.4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4.4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4.4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4.4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4.4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4.4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4.4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4.4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4.4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4.4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4.4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4.4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4.4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4.4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4.4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4.4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4.4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4.4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4.4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4.4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4.4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4.4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4.4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4.4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4.4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4.4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4.4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4.4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4.4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4.4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4.4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4.4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4.4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4.4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4.4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4.4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4.4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4.4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4.4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4.4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4.4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4.4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4.4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4.4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4.4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4.4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4.4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4.4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4.4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4.4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4.4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4.4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4.4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4.4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4.4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4.4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4.4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4.4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4.4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4.4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4.4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4.4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4.4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4.4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4.4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4.4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4.4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4.4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4.4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4.4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4.4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4.4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4.4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4.4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4.4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4.4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4.4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4.4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4.4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4.4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4.4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4.4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4.4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4.4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4.4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4.4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4.4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4.4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4.4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4.4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4.4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4.4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4.4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4.4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4.4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4.4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4.4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4.4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4.4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4.4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4.4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4.4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4.4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4.4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4.4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4.4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4.4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4.4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4.4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4.4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4.4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4.4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4.4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4.4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4.4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4.4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4.4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4.4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4.4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4.4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4.4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4.4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4.4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4.4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4.4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4.4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4.4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4.4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4.4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4.4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4.4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4.4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4.4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4.4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4.4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4.4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4.4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4.4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4.4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4.4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4.4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4.4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4.4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4.4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4.4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4.4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4.4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4.4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4.4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4.4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4.4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4.4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4.4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4.4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4.4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4.4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4.4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4.4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4.4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4.4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4.4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4.4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4.4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4.4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4.4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4.4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4.4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4.4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4.4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4.4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4.4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4.4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4.4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4.4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4.4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4.4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4.4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4.4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4.4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4.4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4.4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4.4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4.4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4.4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4.4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4.4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4.4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4.4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4.4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4.4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4.4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4.4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4.4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4.4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4.4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4.4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4.4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4.4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4.4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4.4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4.4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4.4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4.4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4.4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4.4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4.4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4.4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4.4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4.4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4.4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4.4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4.4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4.4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4.4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4.4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4.4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4.4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4.4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4.4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4.4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4.4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4.4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4.4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4.4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4.4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4.4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4.4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4.4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4.4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4.4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4.4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4.4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4.4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4.4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4.4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4.4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4.4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4.4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4.4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4.4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4.4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4.4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4.4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4.4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4.4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4.4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4.4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4.4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4.4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4.4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4.4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4.4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4.4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4.4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4.4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4.4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4.4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4.4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4.4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4.4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4.4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4.4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4.4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4.4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4.4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4.4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4.4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4.4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4.4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4.4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4.4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4.4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4.4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4.4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4.4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4.4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4.4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4.4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4.4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4.4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4.4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4.4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4.4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4.4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4.4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4.4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4.4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4.4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4.4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4.4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4.4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4.4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4.4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4.4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4.4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4.4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4.4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4.4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4.4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4.4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4.4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4.4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4.4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4.4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4.4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4.4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4.4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4.4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4.4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4.4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4.4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4.4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4.4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4.4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4.4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4.4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4.4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4.4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4.4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4.4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4.4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4.4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4.4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4.4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4.4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4.4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4.4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4.4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4.4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4.4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4.4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4.4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4.4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4.4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4.4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4.4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4.4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4.4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4.4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4.4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4.4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4.4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4.4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4.4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4.4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4.4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4.4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4.4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4.4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4.4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4.4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4.4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4.4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4.4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4.4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4.4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4.4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4.4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4.4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4.4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4.4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4.4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4.4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4.4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4.4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4.4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4.4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4.4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4.4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4.4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4.4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4.4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4.4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4.4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4.4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4.4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4.4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4.4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4.4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4.4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4.4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4.4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4.4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4.4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4.4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4.4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4.4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4.4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4.4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4.4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4.4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4.4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4.4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4.4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4.4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4.4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4.4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4.4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4.4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4.4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4.4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4.4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4.4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4.4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4.4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4.4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4.4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4.4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4.4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4.4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4.4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4.4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4.4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4.4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4.4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4.4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4.4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4.4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4.4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4.4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4.4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4.4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4.4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4.4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4.4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4.4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4.4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4.4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4.4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4.4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4.4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4.4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4.4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4.4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4.4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4.4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4.4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4.4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4.4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4.4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4.4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4.4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4.4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4.4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4.4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4.4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4.4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4.4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4.4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4.4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4.4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4.4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4.4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4.4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4.4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4.4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4.4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4.4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4.4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4.4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4.4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4.4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4.4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4.4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4.4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4.4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4.4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4.4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4.4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4.4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4.4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4.4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4.4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4.4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4.4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4.4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4.4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4.4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4.4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4.4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4.4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4.4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4.4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4.4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4.4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4.4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4.4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4.4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4.4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4.4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4.4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4.4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4.4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4.4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4.4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4.4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4.4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4.4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4.4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4.4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4.4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4.4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4.4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4.4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4.4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4.4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4.4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4.4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4.4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4.4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4.4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4.4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4.4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4.4" x14ac:dyDescent="0.3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4.4" x14ac:dyDescent="0.3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4.4" x14ac:dyDescent="0.3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4.4" x14ac:dyDescent="0.3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4.4" x14ac:dyDescent="0.3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4.4" x14ac:dyDescent="0.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4.4" x14ac:dyDescent="0.3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4.4" x14ac:dyDescent="0.3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4.4" x14ac:dyDescent="0.3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4.4" x14ac:dyDescent="0.3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4.4" x14ac:dyDescent="0.3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4.4" x14ac:dyDescent="0.3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4.4" x14ac:dyDescent="0.3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4.4" x14ac:dyDescent="0.3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4.4" x14ac:dyDescent="0.3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4.4" x14ac:dyDescent="0.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4.4" x14ac:dyDescent="0.3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4.4" x14ac:dyDescent="0.3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4.4" x14ac:dyDescent="0.3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4.4" x14ac:dyDescent="0.3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4.4" x14ac:dyDescent="0.3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4.4" x14ac:dyDescent="0.3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4.4" x14ac:dyDescent="0.3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4.4" x14ac:dyDescent="0.3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4.4" x14ac:dyDescent="0.3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4.4" x14ac:dyDescent="0.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4.4" x14ac:dyDescent="0.3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4.4" x14ac:dyDescent="0.3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4.4" x14ac:dyDescent="0.3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4.4" x14ac:dyDescent="0.3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4.4" x14ac:dyDescent="0.3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4.4" x14ac:dyDescent="0.3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4.4" x14ac:dyDescent="0.3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4.4" x14ac:dyDescent="0.3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4.4" x14ac:dyDescent="0.3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4.4" x14ac:dyDescent="0.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4.4" x14ac:dyDescent="0.3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4.4" x14ac:dyDescent="0.3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4.4" x14ac:dyDescent="0.3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4.4" x14ac:dyDescent="0.3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4.4" x14ac:dyDescent="0.3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4.4" x14ac:dyDescent="0.3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4.4" x14ac:dyDescent="0.3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4.4" x14ac:dyDescent="0.3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4.4" x14ac:dyDescent="0.3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4.4" x14ac:dyDescent="0.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4.4" x14ac:dyDescent="0.3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4.4" x14ac:dyDescent="0.3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4.4" x14ac:dyDescent="0.3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4.4" x14ac:dyDescent="0.3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4.4" x14ac:dyDescent="0.3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4.4" x14ac:dyDescent="0.3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4.4" x14ac:dyDescent="0.3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4.4" x14ac:dyDescent="0.3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4.4" x14ac:dyDescent="0.3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4.4" x14ac:dyDescent="0.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4.4" x14ac:dyDescent="0.3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4.4" x14ac:dyDescent="0.3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4.4" x14ac:dyDescent="0.3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4.4" x14ac:dyDescent="0.3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4.4" x14ac:dyDescent="0.3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4.4" x14ac:dyDescent="0.3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4.4" x14ac:dyDescent="0.3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4.4" x14ac:dyDescent="0.3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4.4" x14ac:dyDescent="0.3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4.4" x14ac:dyDescent="0.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4.4" x14ac:dyDescent="0.3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4.4" x14ac:dyDescent="0.3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4.4" x14ac:dyDescent="0.3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4.4" x14ac:dyDescent="0.3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4.4" x14ac:dyDescent="0.3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4.4" x14ac:dyDescent="0.3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4.4" x14ac:dyDescent="0.3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4.4" x14ac:dyDescent="0.3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4.4" x14ac:dyDescent="0.3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4.4" x14ac:dyDescent="0.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4.4" x14ac:dyDescent="0.3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4.4" x14ac:dyDescent="0.3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4.4" x14ac:dyDescent="0.3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4.4" x14ac:dyDescent="0.3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4.4" x14ac:dyDescent="0.3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4.4" x14ac:dyDescent="0.3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4.4" x14ac:dyDescent="0.3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4.4" x14ac:dyDescent="0.3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4.4" x14ac:dyDescent="0.3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4.4" x14ac:dyDescent="0.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4.4" x14ac:dyDescent="0.3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4.4" x14ac:dyDescent="0.3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4.4" x14ac:dyDescent="0.3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4.4" x14ac:dyDescent="0.3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4.4" x14ac:dyDescent="0.3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4.4" x14ac:dyDescent="0.3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4.4" x14ac:dyDescent="0.3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4.4" x14ac:dyDescent="0.3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4.4" x14ac:dyDescent="0.3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4.4" x14ac:dyDescent="0.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4.4" x14ac:dyDescent="0.3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4.4" x14ac:dyDescent="0.3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4.4" x14ac:dyDescent="0.3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4.4" x14ac:dyDescent="0.3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4.4" x14ac:dyDescent="0.3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4.4" x14ac:dyDescent="0.3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4.4" x14ac:dyDescent="0.3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4.4" x14ac:dyDescent="0.3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4.4" x14ac:dyDescent="0.3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4.4" x14ac:dyDescent="0.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4.4" x14ac:dyDescent="0.3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4.4" x14ac:dyDescent="0.3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4.4" x14ac:dyDescent="0.3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4.4" x14ac:dyDescent="0.3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4.4" x14ac:dyDescent="0.3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4.4" x14ac:dyDescent="0.3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4.4" x14ac:dyDescent="0.3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4.4" x14ac:dyDescent="0.3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4.4" x14ac:dyDescent="0.3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4.4" x14ac:dyDescent="0.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4.4" x14ac:dyDescent="0.3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4.4" x14ac:dyDescent="0.3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4.4" x14ac:dyDescent="0.3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4.4" x14ac:dyDescent="0.3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4.4" x14ac:dyDescent="0.3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4.4" x14ac:dyDescent="0.3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4.4" x14ac:dyDescent="0.3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4.4" x14ac:dyDescent="0.3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4.4" x14ac:dyDescent="0.3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4.4" x14ac:dyDescent="0.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4.4" x14ac:dyDescent="0.3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4.4" x14ac:dyDescent="0.3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4.4" x14ac:dyDescent="0.3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4.4" x14ac:dyDescent="0.3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4.4" x14ac:dyDescent="0.3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4.4" x14ac:dyDescent="0.3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4.4" x14ac:dyDescent="0.3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4.4" x14ac:dyDescent="0.3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4.4" x14ac:dyDescent="0.3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4.4" x14ac:dyDescent="0.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4.4" x14ac:dyDescent="0.3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4.4" x14ac:dyDescent="0.3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4.4" x14ac:dyDescent="0.3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4.4" x14ac:dyDescent="0.3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4.4" x14ac:dyDescent="0.3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4.4" x14ac:dyDescent="0.3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4.4" x14ac:dyDescent="0.3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4.4" x14ac:dyDescent="0.3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4.4" x14ac:dyDescent="0.3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4.4" x14ac:dyDescent="0.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4.4" x14ac:dyDescent="0.3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4.4" x14ac:dyDescent="0.3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4.4" x14ac:dyDescent="0.3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4.4" x14ac:dyDescent="0.3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4.4" x14ac:dyDescent="0.3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4.4" x14ac:dyDescent="0.3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4.4" x14ac:dyDescent="0.3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4.4" x14ac:dyDescent="0.3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4.4" x14ac:dyDescent="0.3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4.4" x14ac:dyDescent="0.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4.4" x14ac:dyDescent="0.3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4.4" x14ac:dyDescent="0.3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4.4" x14ac:dyDescent="0.3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4.4" x14ac:dyDescent="0.3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4.4" x14ac:dyDescent="0.3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4.4" x14ac:dyDescent="0.3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4.4" x14ac:dyDescent="0.3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4.4" x14ac:dyDescent="0.3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4.4" x14ac:dyDescent="0.3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4.4" x14ac:dyDescent="0.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4.4" x14ac:dyDescent="0.3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4.4" x14ac:dyDescent="0.3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4.4" x14ac:dyDescent="0.3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4.4" x14ac:dyDescent="0.3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4.4" x14ac:dyDescent="0.3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4.4" x14ac:dyDescent="0.3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4.4" x14ac:dyDescent="0.3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4.4" x14ac:dyDescent="0.3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4.4" x14ac:dyDescent="0.3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4.4" x14ac:dyDescent="0.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4.4" x14ac:dyDescent="0.3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4.4" x14ac:dyDescent="0.3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4.4" x14ac:dyDescent="0.3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4.4" x14ac:dyDescent="0.3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4.4" x14ac:dyDescent="0.3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4.4" x14ac:dyDescent="0.3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4.4" x14ac:dyDescent="0.3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4.4" x14ac:dyDescent="0.3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4.4" x14ac:dyDescent="0.3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4.4" x14ac:dyDescent="0.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4.4" x14ac:dyDescent="0.3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4.4" x14ac:dyDescent="0.3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4.4" x14ac:dyDescent="0.3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4.4" x14ac:dyDescent="0.3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4.4" x14ac:dyDescent="0.3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4.4" x14ac:dyDescent="0.3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4.4" x14ac:dyDescent="0.3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4.4" x14ac:dyDescent="0.3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4.4" x14ac:dyDescent="0.3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4.4" x14ac:dyDescent="0.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4.4" x14ac:dyDescent="0.3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4.4" x14ac:dyDescent="0.3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4.4" x14ac:dyDescent="0.3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4.4" x14ac:dyDescent="0.3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4.4" x14ac:dyDescent="0.3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4.4" x14ac:dyDescent="0.3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4.4" x14ac:dyDescent="0.3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4.4" x14ac:dyDescent="0.3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4.4" x14ac:dyDescent="0.3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4.4" x14ac:dyDescent="0.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4.4" x14ac:dyDescent="0.3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4.4" x14ac:dyDescent="0.3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4.4" x14ac:dyDescent="0.3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4.4" x14ac:dyDescent="0.3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4.4" x14ac:dyDescent="0.3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4.4" x14ac:dyDescent="0.3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4.4" x14ac:dyDescent="0.3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4.4" x14ac:dyDescent="0.3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4.4" x14ac:dyDescent="0.3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4.4" x14ac:dyDescent="0.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4.4" x14ac:dyDescent="0.3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4.4" x14ac:dyDescent="0.3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4.4" x14ac:dyDescent="0.3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4.4" x14ac:dyDescent="0.3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4.4" x14ac:dyDescent="0.3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4.4" x14ac:dyDescent="0.3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4.4" x14ac:dyDescent="0.3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4.4" x14ac:dyDescent="0.3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4.4" x14ac:dyDescent="0.3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4.4" x14ac:dyDescent="0.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4.4" x14ac:dyDescent="0.3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4.4" x14ac:dyDescent="0.3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4.4" x14ac:dyDescent="0.3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4.4" x14ac:dyDescent="0.3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4.4" x14ac:dyDescent="0.3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4.4" x14ac:dyDescent="0.3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4.4" x14ac:dyDescent="0.3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4.4" x14ac:dyDescent="0.3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4.4" x14ac:dyDescent="0.3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4.4" x14ac:dyDescent="0.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4.4" x14ac:dyDescent="0.3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4.4" x14ac:dyDescent="0.3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4.4" x14ac:dyDescent="0.3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4.4" x14ac:dyDescent="0.3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4.4" x14ac:dyDescent="0.3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4.4" x14ac:dyDescent="0.3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4.4" x14ac:dyDescent="0.3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4.4" x14ac:dyDescent="0.3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4.4" x14ac:dyDescent="0.3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4.4" x14ac:dyDescent="0.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4.4" x14ac:dyDescent="0.3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4.4" x14ac:dyDescent="0.3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4.4" x14ac:dyDescent="0.3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4.4" x14ac:dyDescent="0.3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4.4" x14ac:dyDescent="0.3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4.4" x14ac:dyDescent="0.3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4.4" x14ac:dyDescent="0.3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4.4" x14ac:dyDescent="0.3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4.4" x14ac:dyDescent="0.3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4.4" x14ac:dyDescent="0.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4.4" x14ac:dyDescent="0.3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4.4" x14ac:dyDescent="0.3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4.4" x14ac:dyDescent="0.3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4.4" x14ac:dyDescent="0.3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4.4" x14ac:dyDescent="0.3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4.4" x14ac:dyDescent="0.3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4.4" x14ac:dyDescent="0.3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4.4" x14ac:dyDescent="0.3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4.4" x14ac:dyDescent="0.3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4.4" x14ac:dyDescent="0.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4.4" x14ac:dyDescent="0.3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4.4" x14ac:dyDescent="0.3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4.4" x14ac:dyDescent="0.3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4.4" x14ac:dyDescent="0.3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4.4" x14ac:dyDescent="0.3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4.4" x14ac:dyDescent="0.3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4.4" x14ac:dyDescent="0.3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4.4" x14ac:dyDescent="0.3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4.4" x14ac:dyDescent="0.3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4.4" x14ac:dyDescent="0.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4.4" x14ac:dyDescent="0.3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4.4" x14ac:dyDescent="0.3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4.4" x14ac:dyDescent="0.3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4.4" x14ac:dyDescent="0.3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4.4" x14ac:dyDescent="0.3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4.4" x14ac:dyDescent="0.3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4.4" x14ac:dyDescent="0.3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4.4" x14ac:dyDescent="0.3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4.4" x14ac:dyDescent="0.3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4.4" x14ac:dyDescent="0.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4.4" x14ac:dyDescent="0.3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4.4" x14ac:dyDescent="0.3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4.4" x14ac:dyDescent="0.3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4.4" x14ac:dyDescent="0.3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4.4" x14ac:dyDescent="0.3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4.4" x14ac:dyDescent="0.3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4.4" x14ac:dyDescent="0.3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4.4" x14ac:dyDescent="0.3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4.4" x14ac:dyDescent="0.3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4.4" x14ac:dyDescent="0.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4.4" x14ac:dyDescent="0.3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4.4" x14ac:dyDescent="0.3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4.4" x14ac:dyDescent="0.3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4.4" x14ac:dyDescent="0.3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4.4" x14ac:dyDescent="0.3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4.4" x14ac:dyDescent="0.3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4.4" x14ac:dyDescent="0.3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4.4" x14ac:dyDescent="0.3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4.4" x14ac:dyDescent="0.3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4.4" x14ac:dyDescent="0.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4.4" x14ac:dyDescent="0.3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4.4" x14ac:dyDescent="0.3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4.4" x14ac:dyDescent="0.3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4.4" x14ac:dyDescent="0.3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4.4" x14ac:dyDescent="0.3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4.4" x14ac:dyDescent="0.3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4.4" x14ac:dyDescent="0.3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4.4" x14ac:dyDescent="0.3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4.4" x14ac:dyDescent="0.3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4.4" x14ac:dyDescent="0.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4.4" x14ac:dyDescent="0.3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4.4" x14ac:dyDescent="0.3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4.4" x14ac:dyDescent="0.3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4.4" x14ac:dyDescent="0.3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4.4" x14ac:dyDescent="0.3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4.4" x14ac:dyDescent="0.3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4.4" x14ac:dyDescent="0.3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4.4" x14ac:dyDescent="0.3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4.4" x14ac:dyDescent="0.3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4.4" x14ac:dyDescent="0.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4.4" x14ac:dyDescent="0.3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4.4" x14ac:dyDescent="0.3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4.4" x14ac:dyDescent="0.3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4.4" x14ac:dyDescent="0.3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4.4" x14ac:dyDescent="0.3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4.4" x14ac:dyDescent="0.3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4.4" x14ac:dyDescent="0.3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4.4" x14ac:dyDescent="0.3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4.4" x14ac:dyDescent="0.3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4.4" x14ac:dyDescent="0.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4.4" x14ac:dyDescent="0.3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4.4" x14ac:dyDescent="0.3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4.4" x14ac:dyDescent="0.3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4.4" x14ac:dyDescent="0.3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4.4" x14ac:dyDescent="0.3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4.4" x14ac:dyDescent="0.3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4.4" x14ac:dyDescent="0.3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4.4" x14ac:dyDescent="0.3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4.4" x14ac:dyDescent="0.3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4.4" x14ac:dyDescent="0.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4.4" x14ac:dyDescent="0.3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4.4" x14ac:dyDescent="0.3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4.4" x14ac:dyDescent="0.3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4.4" x14ac:dyDescent="0.3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4.4" x14ac:dyDescent="0.3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4.4" x14ac:dyDescent="0.3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4.4" x14ac:dyDescent="0.3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zoomScaleNormal="100" workbookViewId="0">
      <selection activeCell="E25" sqref="E25"/>
    </sheetView>
  </sheetViews>
  <sheetFormatPr defaultColWidth="15.109375" defaultRowHeight="15" customHeight="1" x14ac:dyDescent="0.3"/>
  <cols>
    <col min="1" max="1" width="21.77734375" bestFit="1" customWidth="1"/>
    <col min="2" max="2" width="3" bestFit="1" customWidth="1"/>
    <col min="3" max="3" width="4.5546875" bestFit="1" customWidth="1"/>
    <col min="4" max="4" width="3" bestFit="1" customWidth="1"/>
    <col min="5" max="5" width="5.5546875" bestFit="1" customWidth="1"/>
    <col min="6" max="6" width="5.88671875" bestFit="1" customWidth="1"/>
    <col min="7" max="7" width="6.33203125" bestFit="1" customWidth="1"/>
    <col min="8" max="8" width="5" bestFit="1" customWidth="1"/>
    <col min="9" max="9" width="4" bestFit="1" customWidth="1"/>
    <col min="10" max="10" width="4.5546875" bestFit="1" customWidth="1"/>
    <col min="11" max="11" width="9" bestFit="1" customWidth="1"/>
    <col min="12" max="12" width="13.77734375" bestFit="1" customWidth="1"/>
    <col min="13" max="13" width="6.44140625" bestFit="1" customWidth="1"/>
    <col min="14" max="23" width="6.6640625" customWidth="1"/>
    <col min="24" max="26" width="13.21875" customWidth="1"/>
  </cols>
  <sheetData>
    <row r="1" spans="1:26" x14ac:dyDescent="0.3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1" t="s">
        <v>9</v>
      </c>
      <c r="H1" s="1" t="s">
        <v>10</v>
      </c>
      <c r="I1" s="1" t="s">
        <v>11</v>
      </c>
      <c r="J1" s="1" t="s">
        <v>12</v>
      </c>
      <c r="K1" s="1" t="s">
        <v>13</v>
      </c>
      <c r="L1" s="1" t="s">
        <v>14</v>
      </c>
      <c r="M1" s="5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3">
      <c r="A2" s="1" t="s">
        <v>17</v>
      </c>
      <c r="B2" s="6">
        <v>12</v>
      </c>
      <c r="C2" s="7">
        <f t="shared" ref="C2:C9" si="0">B2/B$9*100</f>
        <v>17.910447761194028</v>
      </c>
      <c r="D2" s="6">
        <f>B2</f>
        <v>12</v>
      </c>
      <c r="E2" s="7">
        <f t="shared" ref="E2:E8" si="1">D2/D$8*100</f>
        <v>17.910447761194028</v>
      </c>
      <c r="F2" s="6">
        <v>800</v>
      </c>
      <c r="G2" s="6">
        <f t="shared" ref="G2:G7" si="2">F3</f>
        <v>1200</v>
      </c>
      <c r="H2" s="6">
        <f t="shared" ref="H2:H8" si="3">AVERAGE(F2:G2)</f>
        <v>1000</v>
      </c>
      <c r="I2" s="6">
        <f t="shared" ref="I2:I8" si="4">G2-F2</f>
        <v>400</v>
      </c>
      <c r="J2" s="6">
        <v>1</v>
      </c>
      <c r="K2" s="24">
        <f>(1/B9)*((B2*H2)+(B3*H3)+(B4*H4)+(B5*H5)+(B6*H6)+(B7*H7)+(B8*H8))</f>
        <v>1608.955223880597</v>
      </c>
      <c r="L2" s="13">
        <f>B2*(H2-$K$2)^2</f>
        <v>4449917.5762976166</v>
      </c>
      <c r="M2" s="5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3">
      <c r="A3" s="1" t="s">
        <v>18</v>
      </c>
      <c r="B3" s="6">
        <v>27</v>
      </c>
      <c r="C3" s="7">
        <f t="shared" si="0"/>
        <v>40.298507462686565</v>
      </c>
      <c r="D3" s="6">
        <f t="shared" ref="D3:D8" si="5">D2+B3</f>
        <v>39</v>
      </c>
      <c r="E3" s="7">
        <f t="shared" si="1"/>
        <v>58.208955223880601</v>
      </c>
      <c r="F3" s="6">
        <v>1200</v>
      </c>
      <c r="G3" s="6">
        <f t="shared" si="2"/>
        <v>1600</v>
      </c>
      <c r="H3" s="6">
        <f t="shared" si="3"/>
        <v>1400</v>
      </c>
      <c r="I3" s="6">
        <f t="shared" si="4"/>
        <v>400</v>
      </c>
      <c r="J3" s="6">
        <v>2</v>
      </c>
      <c r="K3" s="25"/>
      <c r="L3" s="13">
        <f t="shared" ref="L3:L8" si="6">B3*(H3-$K$2)^2</f>
        <v>1178881.7108487417</v>
      </c>
      <c r="M3" s="5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3">
      <c r="A4" s="1" t="s">
        <v>21</v>
      </c>
      <c r="B4" s="6">
        <v>16</v>
      </c>
      <c r="C4" s="7">
        <f t="shared" si="0"/>
        <v>23.880597014925371</v>
      </c>
      <c r="D4" s="6">
        <f t="shared" si="5"/>
        <v>55</v>
      </c>
      <c r="E4" s="7">
        <f t="shared" si="1"/>
        <v>82.089552238805979</v>
      </c>
      <c r="F4" s="6">
        <v>1600</v>
      </c>
      <c r="G4" s="6">
        <f t="shared" si="2"/>
        <v>2000</v>
      </c>
      <c r="H4" s="6">
        <f t="shared" si="3"/>
        <v>1800</v>
      </c>
      <c r="I4" s="6">
        <f t="shared" si="4"/>
        <v>400</v>
      </c>
      <c r="J4" s="6">
        <v>3</v>
      </c>
      <c r="K4" s="25"/>
      <c r="L4" s="13">
        <f t="shared" si="6"/>
        <v>583969.70372020488</v>
      </c>
      <c r="M4" s="5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3">
      <c r="A5" s="1" t="s">
        <v>25</v>
      </c>
      <c r="B5" s="6">
        <v>7</v>
      </c>
      <c r="C5" s="7">
        <f t="shared" si="0"/>
        <v>10.44776119402985</v>
      </c>
      <c r="D5" s="6">
        <f t="shared" si="5"/>
        <v>62</v>
      </c>
      <c r="E5" s="7">
        <f t="shared" si="1"/>
        <v>92.537313432835816</v>
      </c>
      <c r="F5" s="6">
        <v>2000</v>
      </c>
      <c r="G5" s="6">
        <f t="shared" si="2"/>
        <v>2400</v>
      </c>
      <c r="H5" s="6">
        <f t="shared" si="3"/>
        <v>2200</v>
      </c>
      <c r="I5" s="6">
        <f t="shared" si="4"/>
        <v>400</v>
      </c>
      <c r="J5" s="6">
        <v>4</v>
      </c>
      <c r="K5" s="25"/>
      <c r="L5" s="13">
        <f t="shared" si="6"/>
        <v>2445337.4916462461</v>
      </c>
      <c r="M5" s="5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3">
      <c r="A6" s="1" t="s">
        <v>29</v>
      </c>
      <c r="B6" s="6">
        <v>4</v>
      </c>
      <c r="C6" s="7">
        <f t="shared" si="0"/>
        <v>5.9701492537313428</v>
      </c>
      <c r="D6" s="6">
        <f t="shared" si="5"/>
        <v>66</v>
      </c>
      <c r="E6" s="7">
        <f t="shared" si="1"/>
        <v>98.507462686567166</v>
      </c>
      <c r="F6" s="6">
        <v>2400</v>
      </c>
      <c r="G6" s="6">
        <f t="shared" si="2"/>
        <v>2800</v>
      </c>
      <c r="H6" s="6">
        <f t="shared" si="3"/>
        <v>2600</v>
      </c>
      <c r="I6" s="6">
        <f t="shared" si="4"/>
        <v>400</v>
      </c>
      <c r="J6" s="6">
        <v>5</v>
      </c>
      <c r="K6" s="25"/>
      <c r="L6" s="13">
        <f t="shared" si="6"/>
        <v>3928678.9930942301</v>
      </c>
      <c r="M6" s="5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3">
      <c r="A7" s="1" t="s">
        <v>33</v>
      </c>
      <c r="B7" s="6">
        <v>0</v>
      </c>
      <c r="C7" s="7">
        <f t="shared" si="0"/>
        <v>0</v>
      </c>
      <c r="D7" s="6">
        <f t="shared" si="5"/>
        <v>66</v>
      </c>
      <c r="E7" s="7">
        <f t="shared" si="1"/>
        <v>98.507462686567166</v>
      </c>
      <c r="F7" s="6">
        <v>2800</v>
      </c>
      <c r="G7" s="6">
        <f t="shared" si="2"/>
        <v>3200</v>
      </c>
      <c r="H7" s="6">
        <f t="shared" si="3"/>
        <v>3000</v>
      </c>
      <c r="I7" s="6">
        <f t="shared" si="4"/>
        <v>400</v>
      </c>
      <c r="J7" s="6">
        <v>6</v>
      </c>
      <c r="K7" s="25"/>
      <c r="L7" s="13">
        <f t="shared" si="6"/>
        <v>0</v>
      </c>
      <c r="M7" s="5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3">
      <c r="A8" s="1" t="s">
        <v>36</v>
      </c>
      <c r="B8" s="10">
        <v>1</v>
      </c>
      <c r="C8" s="11">
        <f t="shared" si="0"/>
        <v>1.4925373134328357</v>
      </c>
      <c r="D8" s="6">
        <f t="shared" si="5"/>
        <v>67</v>
      </c>
      <c r="E8" s="11">
        <f t="shared" si="1"/>
        <v>100</v>
      </c>
      <c r="F8" s="10">
        <v>3200</v>
      </c>
      <c r="G8" s="10">
        <f>3600</f>
        <v>3600</v>
      </c>
      <c r="H8" s="10">
        <f t="shared" si="3"/>
        <v>3400</v>
      </c>
      <c r="I8" s="10">
        <f t="shared" si="4"/>
        <v>400</v>
      </c>
      <c r="J8" s="10">
        <v>7</v>
      </c>
      <c r="K8" s="26"/>
      <c r="L8" s="13">
        <f t="shared" si="6"/>
        <v>3207841.3900646023</v>
      </c>
      <c r="M8" s="5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3">
      <c r="A9" s="10"/>
      <c r="B9" s="10">
        <f>SUM(B2:B8)</f>
        <v>67</v>
      </c>
      <c r="C9" s="1">
        <f t="shared" si="0"/>
        <v>100</v>
      </c>
      <c r="D9" s="12"/>
      <c r="E9" s="5"/>
      <c r="F9" s="5"/>
      <c r="G9" s="5"/>
      <c r="H9" s="5"/>
      <c r="I9" s="5"/>
      <c r="J9" s="5"/>
      <c r="K9" s="5"/>
      <c r="L9" s="13">
        <f>SUM(L2:L8)</f>
        <v>15794626.865671642</v>
      </c>
      <c r="M9" s="1" t="s">
        <v>52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13">
        <f>L9/(B9-1)</f>
        <v>239312.52826775215</v>
      </c>
      <c r="M10" s="1" t="s">
        <v>55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13">
        <f>SQRT(L10)</f>
        <v>489.1957974755631</v>
      </c>
      <c r="M11" s="1" t="s">
        <v>57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3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13">
        <f>(L11/K2)*100</f>
        <v>30.404562551820714</v>
      </c>
      <c r="M12" s="1" t="s">
        <v>59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3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3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3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3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3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3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x14ac:dyDescent="0.3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x14ac:dyDescent="0.3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x14ac:dyDescent="0.3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x14ac:dyDescent="0.3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x14ac:dyDescent="0.3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x14ac:dyDescent="0.3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x14ac:dyDescent="0.3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x14ac:dyDescent="0.3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x14ac:dyDescent="0.3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x14ac:dyDescent="0.3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x14ac:dyDescent="0.3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x14ac:dyDescent="0.3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x14ac:dyDescent="0.3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x14ac:dyDescent="0.3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x14ac:dyDescent="0.3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x14ac:dyDescent="0.3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x14ac:dyDescent="0.3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x14ac:dyDescent="0.3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x14ac:dyDescent="0.3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x14ac:dyDescent="0.3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x14ac:dyDescent="0.3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x14ac:dyDescent="0.3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x14ac:dyDescent="0.3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x14ac:dyDescent="0.3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x14ac:dyDescent="0.3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x14ac:dyDescent="0.3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x14ac:dyDescent="0.3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x14ac:dyDescent="0.3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x14ac:dyDescent="0.3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x14ac:dyDescent="0.3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x14ac:dyDescent="0.3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x14ac:dyDescent="0.3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x14ac:dyDescent="0.3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x14ac:dyDescent="0.3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x14ac:dyDescent="0.3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x14ac:dyDescent="0.3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x14ac:dyDescent="0.3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x14ac:dyDescent="0.3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x14ac:dyDescent="0.3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x14ac:dyDescent="0.3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x14ac:dyDescent="0.3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x14ac:dyDescent="0.3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x14ac:dyDescent="0.3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x14ac:dyDescent="0.3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x14ac:dyDescent="0.3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x14ac:dyDescent="0.3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x14ac:dyDescent="0.3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x14ac:dyDescent="0.3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x14ac:dyDescent="0.3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x14ac:dyDescent="0.3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x14ac:dyDescent="0.3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x14ac:dyDescent="0.3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x14ac:dyDescent="0.3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x14ac:dyDescent="0.3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x14ac:dyDescent="0.3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x14ac:dyDescent="0.3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x14ac:dyDescent="0.3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x14ac:dyDescent="0.3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x14ac:dyDescent="0.3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x14ac:dyDescent="0.3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x14ac:dyDescent="0.3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x14ac:dyDescent="0.3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x14ac:dyDescent="0.3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x14ac:dyDescent="0.3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x14ac:dyDescent="0.3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x14ac:dyDescent="0.3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x14ac:dyDescent="0.3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x14ac:dyDescent="0.3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x14ac:dyDescent="0.3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x14ac:dyDescent="0.3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x14ac:dyDescent="0.3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x14ac:dyDescent="0.3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x14ac:dyDescent="0.3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x14ac:dyDescent="0.3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x14ac:dyDescent="0.3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x14ac:dyDescent="0.3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x14ac:dyDescent="0.3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x14ac:dyDescent="0.3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x14ac:dyDescent="0.3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x14ac:dyDescent="0.3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x14ac:dyDescent="0.3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x14ac:dyDescent="0.3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x14ac:dyDescent="0.3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x14ac:dyDescent="0.3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x14ac:dyDescent="0.3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x14ac:dyDescent="0.3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x14ac:dyDescent="0.3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x14ac:dyDescent="0.3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x14ac:dyDescent="0.3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x14ac:dyDescent="0.3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x14ac:dyDescent="0.3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x14ac:dyDescent="0.3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x14ac:dyDescent="0.3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x14ac:dyDescent="0.3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x14ac:dyDescent="0.3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x14ac:dyDescent="0.3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x14ac:dyDescent="0.3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x14ac:dyDescent="0.3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x14ac:dyDescent="0.3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x14ac:dyDescent="0.3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x14ac:dyDescent="0.3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x14ac:dyDescent="0.3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x14ac:dyDescent="0.3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x14ac:dyDescent="0.3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x14ac:dyDescent="0.3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x14ac:dyDescent="0.3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x14ac:dyDescent="0.3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x14ac:dyDescent="0.3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x14ac:dyDescent="0.3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x14ac:dyDescent="0.3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x14ac:dyDescent="0.3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x14ac:dyDescent="0.3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x14ac:dyDescent="0.3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x14ac:dyDescent="0.3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x14ac:dyDescent="0.3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x14ac:dyDescent="0.3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x14ac:dyDescent="0.3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x14ac:dyDescent="0.3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x14ac:dyDescent="0.3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x14ac:dyDescent="0.3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x14ac:dyDescent="0.3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x14ac:dyDescent="0.3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x14ac:dyDescent="0.3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x14ac:dyDescent="0.3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x14ac:dyDescent="0.3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x14ac:dyDescent="0.3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x14ac:dyDescent="0.3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x14ac:dyDescent="0.3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x14ac:dyDescent="0.3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x14ac:dyDescent="0.3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x14ac:dyDescent="0.3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x14ac:dyDescent="0.3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x14ac:dyDescent="0.3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x14ac:dyDescent="0.3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x14ac:dyDescent="0.3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x14ac:dyDescent="0.3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x14ac:dyDescent="0.3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x14ac:dyDescent="0.3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x14ac:dyDescent="0.3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x14ac:dyDescent="0.3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x14ac:dyDescent="0.3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x14ac:dyDescent="0.3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x14ac:dyDescent="0.3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x14ac:dyDescent="0.3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x14ac:dyDescent="0.3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x14ac:dyDescent="0.3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x14ac:dyDescent="0.3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x14ac:dyDescent="0.3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x14ac:dyDescent="0.3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x14ac:dyDescent="0.3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x14ac:dyDescent="0.3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x14ac:dyDescent="0.3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x14ac:dyDescent="0.3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x14ac:dyDescent="0.3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x14ac:dyDescent="0.3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x14ac:dyDescent="0.3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x14ac:dyDescent="0.3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x14ac:dyDescent="0.3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x14ac:dyDescent="0.3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x14ac:dyDescent="0.3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x14ac:dyDescent="0.3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x14ac:dyDescent="0.3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x14ac:dyDescent="0.3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x14ac:dyDescent="0.3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x14ac:dyDescent="0.3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x14ac:dyDescent="0.3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x14ac:dyDescent="0.3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x14ac:dyDescent="0.3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x14ac:dyDescent="0.3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x14ac:dyDescent="0.3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x14ac:dyDescent="0.3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x14ac:dyDescent="0.3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x14ac:dyDescent="0.3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x14ac:dyDescent="0.3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x14ac:dyDescent="0.3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x14ac:dyDescent="0.3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x14ac:dyDescent="0.3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x14ac:dyDescent="0.3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x14ac:dyDescent="0.3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x14ac:dyDescent="0.3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x14ac:dyDescent="0.3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x14ac:dyDescent="0.3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x14ac:dyDescent="0.3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x14ac:dyDescent="0.3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x14ac:dyDescent="0.3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x14ac:dyDescent="0.3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x14ac:dyDescent="0.3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x14ac:dyDescent="0.3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x14ac:dyDescent="0.3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x14ac:dyDescent="0.3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x14ac:dyDescent="0.3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x14ac:dyDescent="0.3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x14ac:dyDescent="0.3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x14ac:dyDescent="0.3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x14ac:dyDescent="0.3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x14ac:dyDescent="0.3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x14ac:dyDescent="0.3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x14ac:dyDescent="0.3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x14ac:dyDescent="0.3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x14ac:dyDescent="0.3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x14ac:dyDescent="0.3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x14ac:dyDescent="0.3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x14ac:dyDescent="0.3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x14ac:dyDescent="0.3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x14ac:dyDescent="0.3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x14ac:dyDescent="0.3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x14ac:dyDescent="0.3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x14ac:dyDescent="0.3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x14ac:dyDescent="0.3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x14ac:dyDescent="0.3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x14ac:dyDescent="0.3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x14ac:dyDescent="0.3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x14ac:dyDescent="0.3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x14ac:dyDescent="0.3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x14ac:dyDescent="0.3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x14ac:dyDescent="0.3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x14ac:dyDescent="0.3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x14ac:dyDescent="0.3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x14ac:dyDescent="0.3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x14ac:dyDescent="0.3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x14ac:dyDescent="0.3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x14ac:dyDescent="0.3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x14ac:dyDescent="0.3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x14ac:dyDescent="0.3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x14ac:dyDescent="0.3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x14ac:dyDescent="0.3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x14ac:dyDescent="0.3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x14ac:dyDescent="0.3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x14ac:dyDescent="0.3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x14ac:dyDescent="0.3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x14ac:dyDescent="0.3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x14ac:dyDescent="0.3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x14ac:dyDescent="0.3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x14ac:dyDescent="0.3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x14ac:dyDescent="0.3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x14ac:dyDescent="0.3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x14ac:dyDescent="0.3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x14ac:dyDescent="0.3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x14ac:dyDescent="0.3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x14ac:dyDescent="0.3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x14ac:dyDescent="0.3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x14ac:dyDescent="0.3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x14ac:dyDescent="0.3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x14ac:dyDescent="0.3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x14ac:dyDescent="0.3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x14ac:dyDescent="0.3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x14ac:dyDescent="0.3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x14ac:dyDescent="0.3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x14ac:dyDescent="0.3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x14ac:dyDescent="0.3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x14ac:dyDescent="0.3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x14ac:dyDescent="0.3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x14ac:dyDescent="0.3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x14ac:dyDescent="0.3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x14ac:dyDescent="0.3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x14ac:dyDescent="0.3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x14ac:dyDescent="0.3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x14ac:dyDescent="0.3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x14ac:dyDescent="0.3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x14ac:dyDescent="0.3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x14ac:dyDescent="0.3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x14ac:dyDescent="0.3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x14ac:dyDescent="0.3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x14ac:dyDescent="0.3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x14ac:dyDescent="0.3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x14ac:dyDescent="0.3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x14ac:dyDescent="0.3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x14ac:dyDescent="0.3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x14ac:dyDescent="0.3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x14ac:dyDescent="0.3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x14ac:dyDescent="0.3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x14ac:dyDescent="0.3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x14ac:dyDescent="0.3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x14ac:dyDescent="0.3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x14ac:dyDescent="0.3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x14ac:dyDescent="0.3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x14ac:dyDescent="0.3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x14ac:dyDescent="0.3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x14ac:dyDescent="0.3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x14ac:dyDescent="0.3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x14ac:dyDescent="0.3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x14ac:dyDescent="0.3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x14ac:dyDescent="0.3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x14ac:dyDescent="0.3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x14ac:dyDescent="0.3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x14ac:dyDescent="0.3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x14ac:dyDescent="0.3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x14ac:dyDescent="0.3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x14ac:dyDescent="0.3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x14ac:dyDescent="0.3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x14ac:dyDescent="0.3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x14ac:dyDescent="0.3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x14ac:dyDescent="0.3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x14ac:dyDescent="0.3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x14ac:dyDescent="0.3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x14ac:dyDescent="0.3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x14ac:dyDescent="0.3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x14ac:dyDescent="0.3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x14ac:dyDescent="0.3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x14ac:dyDescent="0.3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x14ac:dyDescent="0.3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x14ac:dyDescent="0.3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x14ac:dyDescent="0.3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x14ac:dyDescent="0.3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x14ac:dyDescent="0.3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x14ac:dyDescent="0.3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x14ac:dyDescent="0.3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x14ac:dyDescent="0.3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x14ac:dyDescent="0.3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x14ac:dyDescent="0.3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x14ac:dyDescent="0.3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x14ac:dyDescent="0.3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x14ac:dyDescent="0.3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x14ac:dyDescent="0.3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x14ac:dyDescent="0.3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x14ac:dyDescent="0.3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x14ac:dyDescent="0.3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x14ac:dyDescent="0.3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x14ac:dyDescent="0.3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x14ac:dyDescent="0.3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x14ac:dyDescent="0.3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x14ac:dyDescent="0.3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x14ac:dyDescent="0.3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x14ac:dyDescent="0.3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x14ac:dyDescent="0.3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x14ac:dyDescent="0.3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x14ac:dyDescent="0.3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x14ac:dyDescent="0.3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x14ac:dyDescent="0.3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x14ac:dyDescent="0.3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x14ac:dyDescent="0.3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x14ac:dyDescent="0.3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x14ac:dyDescent="0.3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x14ac:dyDescent="0.3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x14ac:dyDescent="0.3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x14ac:dyDescent="0.3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x14ac:dyDescent="0.3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x14ac:dyDescent="0.3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x14ac:dyDescent="0.3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x14ac:dyDescent="0.3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x14ac:dyDescent="0.3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x14ac:dyDescent="0.3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x14ac:dyDescent="0.3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x14ac:dyDescent="0.3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x14ac:dyDescent="0.3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x14ac:dyDescent="0.3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x14ac:dyDescent="0.3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x14ac:dyDescent="0.3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x14ac:dyDescent="0.3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x14ac:dyDescent="0.3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x14ac:dyDescent="0.3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x14ac:dyDescent="0.3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x14ac:dyDescent="0.3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K2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VAJA8_MERE_VAR</vt:lpstr>
      <vt:lpstr>VAJA8_MERE_VAR_FREKVENCNA_PORAZ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</dc:creator>
  <cp:lastModifiedBy>Danijel</cp:lastModifiedBy>
  <dcterms:created xsi:type="dcterms:W3CDTF">2020-11-19T14:46:03Z</dcterms:created>
  <dcterms:modified xsi:type="dcterms:W3CDTF">2021-01-09T17:50:30Z</dcterms:modified>
</cp:coreProperties>
</file>