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16" windowHeight="9168"/>
  </bookViews>
  <sheets>
    <sheet name="VAJA10_F_TEST" sheetId="6" r:id="rId1"/>
  </sheets>
  <calcPr calcId="162913"/>
</workbook>
</file>

<file path=xl/calcChain.xml><?xml version="1.0" encoding="utf-8"?>
<calcChain xmlns="http://schemas.openxmlformats.org/spreadsheetml/2006/main">
  <c r="C48" i="6" l="1"/>
  <c r="C46" i="6"/>
  <c r="C34" i="6"/>
  <c r="B34" i="6"/>
  <c r="C33" i="6"/>
  <c r="B33" i="6"/>
  <c r="C32" i="6"/>
  <c r="B32" i="6"/>
  <c r="K2" i="6"/>
  <c r="H3" i="6"/>
  <c r="H4" i="6"/>
  <c r="H5" i="6"/>
  <c r="I5" i="6" s="1"/>
  <c r="H6" i="6"/>
  <c r="H7" i="6"/>
  <c r="H8" i="6"/>
  <c r="H9" i="6"/>
  <c r="I9" i="6" s="1"/>
  <c r="H10" i="6"/>
  <c r="H11" i="6"/>
  <c r="H12" i="6"/>
  <c r="H13" i="6"/>
  <c r="I13" i="6" s="1"/>
  <c r="H14" i="6"/>
  <c r="H15" i="6"/>
  <c r="H16" i="6"/>
  <c r="H17" i="6"/>
  <c r="I17" i="6" s="1"/>
  <c r="H18" i="6"/>
  <c r="H19" i="6"/>
  <c r="H20" i="6"/>
  <c r="H21" i="6"/>
  <c r="I21" i="6" s="1"/>
  <c r="H22" i="6"/>
  <c r="H23" i="6"/>
  <c r="H24" i="6"/>
  <c r="H25" i="6"/>
  <c r="I25" i="6" s="1"/>
  <c r="H26" i="6"/>
  <c r="H27" i="6"/>
  <c r="H28" i="6"/>
  <c r="H29" i="6"/>
  <c r="I29" i="6" s="1"/>
  <c r="H30" i="6"/>
  <c r="H31" i="6"/>
  <c r="H2" i="6"/>
  <c r="G3" i="6"/>
  <c r="I3" i="6" s="1"/>
  <c r="G4" i="6"/>
  <c r="G5" i="6"/>
  <c r="G6" i="6"/>
  <c r="G7" i="6"/>
  <c r="I7" i="6" s="1"/>
  <c r="G8" i="6"/>
  <c r="G9" i="6"/>
  <c r="G10" i="6"/>
  <c r="G11" i="6"/>
  <c r="I11" i="6" s="1"/>
  <c r="G12" i="6"/>
  <c r="G13" i="6"/>
  <c r="G14" i="6"/>
  <c r="G15" i="6"/>
  <c r="I15" i="6" s="1"/>
  <c r="G16" i="6"/>
  <c r="G17" i="6"/>
  <c r="G18" i="6"/>
  <c r="G19" i="6"/>
  <c r="I19" i="6" s="1"/>
  <c r="G20" i="6"/>
  <c r="G21" i="6"/>
  <c r="G22" i="6"/>
  <c r="G23" i="6"/>
  <c r="I23" i="6" s="1"/>
  <c r="G24" i="6"/>
  <c r="G25" i="6"/>
  <c r="G26" i="6"/>
  <c r="G27" i="6"/>
  <c r="I27" i="6" s="1"/>
  <c r="G28" i="6"/>
  <c r="G29" i="6"/>
  <c r="G30" i="6"/>
  <c r="G31" i="6"/>
  <c r="I31" i="6" s="1"/>
  <c r="G2" i="6"/>
  <c r="I2" i="6" l="1"/>
  <c r="I28" i="6"/>
  <c r="I24" i="6"/>
  <c r="I20" i="6"/>
  <c r="I16" i="6"/>
  <c r="I12" i="6"/>
  <c r="I8" i="6"/>
  <c r="I4" i="6"/>
  <c r="I30" i="6"/>
  <c r="I26" i="6"/>
  <c r="I22" i="6"/>
  <c r="I18" i="6"/>
  <c r="I14" i="6"/>
  <c r="I10" i="6"/>
  <c r="I6" i="6"/>
  <c r="J2" i="6"/>
</calcChain>
</file>

<file path=xl/sharedStrings.xml><?xml version="1.0" encoding="utf-8"?>
<sst xmlns="http://schemas.openxmlformats.org/spreadsheetml/2006/main" count="37" uniqueCount="35">
  <si>
    <t>n</t>
  </si>
  <si>
    <t>MARIBOR</t>
  </si>
  <si>
    <t>PORTOROZ</t>
  </si>
  <si>
    <t>Rang</t>
  </si>
  <si>
    <t>Verjetnost</t>
  </si>
  <si>
    <t>Razlika ABS(Verjetnost-Relativni rang)</t>
  </si>
  <si>
    <t>KS_testna_statistika</t>
  </si>
  <si>
    <t>Kritična vrednost KS</t>
  </si>
  <si>
    <t>(Rang-1)/(n-1)</t>
  </si>
  <si>
    <t>KURT</t>
  </si>
  <si>
    <t>SKEW</t>
  </si>
  <si>
    <t>VAR</t>
  </si>
  <si>
    <t>Y</t>
  </si>
  <si>
    <t xml:space="preserve"> H0:</t>
  </si>
  <si>
    <t xml:space="preserve"> H1:</t>
  </si>
  <si>
    <t>H0:</t>
  </si>
  <si>
    <t>H1:</t>
  </si>
  <si>
    <t>VAR(MB) = VAR(PORTOROŽ)</t>
  </si>
  <si>
    <t>VAR(MB) ≠ VAR(PORTOROŽ)</t>
  </si>
  <si>
    <t>F-Test Two-Sample for Variances</t>
  </si>
  <si>
    <t>Mean</t>
  </si>
  <si>
    <t>Variance</t>
  </si>
  <si>
    <t>Observations</t>
  </si>
  <si>
    <t>df</t>
  </si>
  <si>
    <t>F</t>
  </si>
  <si>
    <t>P(F&lt;=f) one-tail</t>
  </si>
  <si>
    <t>F Critical one-tail</t>
  </si>
  <si>
    <t>(n-1)</t>
  </si>
  <si>
    <t>(var(PO)/var(MB))</t>
  </si>
  <si>
    <t>ALFA=0.05</t>
  </si>
  <si>
    <t>p&lt;α = H1</t>
  </si>
  <si>
    <t>p&gt;α = H0</t>
  </si>
  <si>
    <t>spremenljivka je normalno porazdeljena</t>
  </si>
  <si>
    <t>spremenljivka ni normalno porazdeljena</t>
  </si>
  <si>
    <t>alfa: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</si>
</sst>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6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4"/>
      <name val="Calibri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/>
    <xf numFmtId="165" fontId="0" fillId="0" borderId="0" xfId="0" applyNumberFormat="1" applyFont="1" applyAlignment="1"/>
    <xf numFmtId="2" fontId="0" fillId="0" borderId="0" xfId="0" applyNumberFormat="1" applyFont="1" applyAlignment="1"/>
    <xf numFmtId="164" fontId="0" fillId="0" borderId="0" xfId="0" applyNumberFormat="1" applyFont="1" applyAlignment="1"/>
    <xf numFmtId="1" fontId="0" fillId="0" borderId="0" xfId="0" applyNumberFormat="1" applyFont="1" applyAlignment="1"/>
    <xf numFmtId="165" fontId="3" fillId="0" borderId="0" xfId="0" applyNumberFormat="1" applyFont="1" applyAlignment="1"/>
    <xf numFmtId="0" fontId="0" fillId="2" borderId="0" xfId="0" applyFont="1" applyFill="1" applyAlignment="1"/>
    <xf numFmtId="0" fontId="4" fillId="0" borderId="0" xfId="0" applyFont="1" applyAlignment="1"/>
    <xf numFmtId="0" fontId="1" fillId="0" borderId="0" xfId="0" applyFont="1" applyFill="1" applyAlignment="1"/>
    <xf numFmtId="0" fontId="0" fillId="0" borderId="0" xfId="0" applyFont="1" applyFill="1" applyAlignment="1"/>
    <xf numFmtId="164" fontId="1" fillId="0" borderId="0" xfId="0" applyNumberFormat="1" applyFont="1" applyFill="1" applyAlignment="1"/>
    <xf numFmtId="0" fontId="0" fillId="0" borderId="0" xfId="0" applyFill="1" applyBorder="1" applyAlignment="1"/>
    <xf numFmtId="0" fontId="5" fillId="0" borderId="2" xfId="0" applyFont="1" applyFill="1" applyBorder="1" applyAlignment="1">
      <alignment horizontal="center"/>
    </xf>
    <xf numFmtId="2" fontId="0" fillId="0" borderId="0" xfId="0" applyNumberFormat="1" applyFill="1" applyBorder="1" applyAlignment="1"/>
    <xf numFmtId="164" fontId="0" fillId="0" borderId="0" xfId="0" applyNumberFormat="1" applyFill="1" applyBorder="1" applyAlignment="1"/>
    <xf numFmtId="2" fontId="0" fillId="0" borderId="1" xfId="0" applyNumberFormat="1" applyFill="1" applyBorder="1" applyAlignment="1"/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/>
    <xf numFmtId="0" fontId="4" fillId="0" borderId="1" xfId="0" applyFont="1" applyFill="1" applyBorder="1" applyAlignment="1"/>
    <xf numFmtId="2" fontId="4" fillId="0" borderId="1" xfId="0" applyNumberFormat="1" applyFont="1" applyFill="1" applyBorder="1" applyAlignment="1"/>
    <xf numFmtId="0" fontId="1" fillId="2" borderId="0" xfId="0" applyFont="1" applyFill="1" applyAlignment="1"/>
    <xf numFmtId="0" fontId="2" fillId="0" borderId="0" xfId="0" applyFont="1" applyAlignment="1"/>
    <xf numFmtId="164" fontId="0" fillId="0" borderId="0" xfId="0" applyNumberFormat="1" applyFont="1" applyFill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45720</xdr:rowOff>
    </xdr:from>
    <xdr:to>
      <xdr:col>17</xdr:col>
      <xdr:colOff>579120</xdr:colOff>
      <xdr:row>30</xdr:row>
      <xdr:rowOff>0</xdr:rowOff>
    </xdr:to>
    <xdr:pic>
      <xdr:nvPicPr>
        <xdr:cNvPr id="3" name="Slika 2" descr="Rezultat iskanja slik za kolmogorov smirnov critical value tab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48900" y="45720"/>
          <a:ext cx="3627120" cy="5440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579120</xdr:colOff>
      <xdr:row>0</xdr:row>
      <xdr:rowOff>0</xdr:rowOff>
    </xdr:from>
    <xdr:to>
      <xdr:col>27</xdr:col>
      <xdr:colOff>449580</xdr:colOff>
      <xdr:row>24</xdr:row>
      <xdr:rowOff>91440</xdr:rowOff>
    </xdr:to>
    <xdr:pic>
      <xdr:nvPicPr>
        <xdr:cNvPr id="4" name="Slika 3" descr="Distribution fitted well but kolmogorov -smirnov test not showing right  results? Am I doing it right? - Cross Validate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76020" y="0"/>
          <a:ext cx="5966460" cy="448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0</xdr:colOff>
      <xdr:row>37</xdr:row>
      <xdr:rowOff>0</xdr:rowOff>
    </xdr:from>
    <xdr:to>
      <xdr:col>20</xdr:col>
      <xdr:colOff>535305</xdr:colOff>
      <xdr:row>78</xdr:row>
      <xdr:rowOff>22860</xdr:rowOff>
    </xdr:to>
    <xdr:pic>
      <xdr:nvPicPr>
        <xdr:cNvPr id="5" name="image00.png"/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1910060" y="6774180"/>
          <a:ext cx="5412105" cy="7528560"/>
        </a:xfrm>
        <a:prstGeom prst="rect">
          <a:avLst/>
        </a:prstGeom>
        <a:noFill/>
      </xdr:spPr>
    </xdr:pic>
    <xdr:clientData fLocksWithSheet="0"/>
  </xdr:twoCellAnchor>
  <xdr:twoCellAnchor editAs="oneCell">
    <xdr:from>
      <xdr:col>21</xdr:col>
      <xdr:colOff>15240</xdr:colOff>
      <xdr:row>36</xdr:row>
      <xdr:rowOff>76200</xdr:rowOff>
    </xdr:from>
    <xdr:to>
      <xdr:col>31</xdr:col>
      <xdr:colOff>574040</xdr:colOff>
      <xdr:row>63</xdr:row>
      <xdr:rowOff>114300</xdr:rowOff>
    </xdr:to>
    <xdr:pic>
      <xdr:nvPicPr>
        <xdr:cNvPr id="7" name="Slika 6" descr="F Distribution - MATLAB &amp; Simulink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64840" y="6659880"/>
          <a:ext cx="6654800" cy="499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167640</xdr:colOff>
      <xdr:row>6</xdr:row>
      <xdr:rowOff>167640</xdr:rowOff>
    </xdr:from>
    <xdr:to>
      <xdr:col>31</xdr:col>
      <xdr:colOff>175260</xdr:colOff>
      <xdr:row>22</xdr:row>
      <xdr:rowOff>7620</xdr:rowOff>
    </xdr:to>
    <xdr:cxnSp macro="">
      <xdr:nvCxnSpPr>
        <xdr:cNvPr id="6" name="Raven povezovalnik 5"/>
        <xdr:cNvCxnSpPr/>
      </xdr:nvCxnSpPr>
      <xdr:spPr>
        <a:xfrm flipH="1" flipV="1">
          <a:off x="22113240" y="1264920"/>
          <a:ext cx="7620" cy="27660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533400</xdr:colOff>
      <xdr:row>7</xdr:row>
      <xdr:rowOff>7620</xdr:rowOff>
    </xdr:from>
    <xdr:to>
      <xdr:col>31</xdr:col>
      <xdr:colOff>190500</xdr:colOff>
      <xdr:row>7</xdr:row>
      <xdr:rowOff>15240</xdr:rowOff>
    </xdr:to>
    <xdr:cxnSp macro="">
      <xdr:nvCxnSpPr>
        <xdr:cNvPr id="12" name="Raven puščični povezovalnik 11"/>
        <xdr:cNvCxnSpPr/>
      </xdr:nvCxnSpPr>
      <xdr:spPr>
        <a:xfrm flipH="1">
          <a:off x="14554200" y="1287780"/>
          <a:ext cx="758190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175260</xdr:colOff>
      <xdr:row>7</xdr:row>
      <xdr:rowOff>0</xdr:rowOff>
    </xdr:from>
    <xdr:to>
      <xdr:col>36</xdr:col>
      <xdr:colOff>396240</xdr:colOff>
      <xdr:row>7</xdr:row>
      <xdr:rowOff>7620</xdr:rowOff>
    </xdr:to>
    <xdr:cxnSp macro="">
      <xdr:nvCxnSpPr>
        <xdr:cNvPr id="14" name="Raven puščični povezovalnik 13"/>
        <xdr:cNvCxnSpPr/>
      </xdr:nvCxnSpPr>
      <xdr:spPr>
        <a:xfrm>
          <a:off x="22120860" y="1280160"/>
          <a:ext cx="326898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274320</xdr:colOff>
      <xdr:row>10</xdr:row>
      <xdr:rowOff>53340</xdr:rowOff>
    </xdr:from>
    <xdr:to>
      <xdr:col>24</xdr:col>
      <xdr:colOff>320040</xdr:colOff>
      <xdr:row>13</xdr:row>
      <xdr:rowOff>30480</xdr:rowOff>
    </xdr:to>
    <xdr:sp macro="" textlink="">
      <xdr:nvSpPr>
        <xdr:cNvPr id="16" name="PoljeZBesedilom 15"/>
        <xdr:cNvSpPr txBox="1"/>
      </xdr:nvSpPr>
      <xdr:spPr>
        <a:xfrm>
          <a:off x="16733520" y="1882140"/>
          <a:ext cx="1264920" cy="525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H0</a:t>
          </a:r>
        </a:p>
      </xdr:txBody>
    </xdr:sp>
    <xdr:clientData/>
  </xdr:twoCellAnchor>
  <xdr:twoCellAnchor>
    <xdr:from>
      <xdr:col>32</xdr:col>
      <xdr:colOff>586740</xdr:colOff>
      <xdr:row>11</xdr:row>
      <xdr:rowOff>53340</xdr:rowOff>
    </xdr:from>
    <xdr:to>
      <xdr:col>35</xdr:col>
      <xdr:colOff>7620</xdr:colOff>
      <xdr:row>13</xdr:row>
      <xdr:rowOff>167640</xdr:rowOff>
    </xdr:to>
    <xdr:sp macro="" textlink="">
      <xdr:nvSpPr>
        <xdr:cNvPr id="17" name="PoljeZBesedilom 16"/>
        <xdr:cNvSpPr txBox="1"/>
      </xdr:nvSpPr>
      <xdr:spPr>
        <a:xfrm>
          <a:off x="23141940" y="2065020"/>
          <a:ext cx="1249680" cy="4800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H1</a:t>
          </a:r>
        </a:p>
      </xdr:txBody>
    </xdr:sp>
    <xdr:clientData/>
  </xdr:twoCellAnchor>
  <xdr:twoCellAnchor>
    <xdr:from>
      <xdr:col>24</xdr:col>
      <xdr:colOff>396240</xdr:colOff>
      <xdr:row>7</xdr:row>
      <xdr:rowOff>45720</xdr:rowOff>
    </xdr:from>
    <xdr:to>
      <xdr:col>24</xdr:col>
      <xdr:colOff>403860</xdr:colOff>
      <xdr:row>21</xdr:row>
      <xdr:rowOff>160020</xdr:rowOff>
    </xdr:to>
    <xdr:cxnSp macro="">
      <xdr:nvCxnSpPr>
        <xdr:cNvPr id="19" name="Raven povezovalnik 18"/>
        <xdr:cNvCxnSpPr/>
      </xdr:nvCxnSpPr>
      <xdr:spPr>
        <a:xfrm flipV="1">
          <a:off x="18074640" y="1325880"/>
          <a:ext cx="7620" cy="267462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563880</xdr:colOff>
      <xdr:row>42</xdr:row>
      <xdr:rowOff>22860</xdr:rowOff>
    </xdr:from>
    <xdr:to>
      <xdr:col>23</xdr:col>
      <xdr:colOff>579120</xdr:colOff>
      <xdr:row>60</xdr:row>
      <xdr:rowOff>106680</xdr:rowOff>
    </xdr:to>
    <xdr:cxnSp macro="">
      <xdr:nvCxnSpPr>
        <xdr:cNvPr id="21" name="Raven povezovalnik 20"/>
        <xdr:cNvCxnSpPr/>
      </xdr:nvCxnSpPr>
      <xdr:spPr>
        <a:xfrm flipH="1" flipV="1">
          <a:off x="20002500" y="7711440"/>
          <a:ext cx="15240" cy="3383280"/>
        </a:xfrm>
        <a:prstGeom prst="line">
          <a:avLst/>
        </a:prstGeom>
        <a:ln w="25400">
          <a:solidFill>
            <a:schemeClr val="accent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251460</xdr:colOff>
      <xdr:row>42</xdr:row>
      <xdr:rowOff>0</xdr:rowOff>
    </xdr:from>
    <xdr:to>
      <xdr:col>23</xdr:col>
      <xdr:colOff>548640</xdr:colOff>
      <xdr:row>42</xdr:row>
      <xdr:rowOff>7620</xdr:rowOff>
    </xdr:to>
    <xdr:cxnSp macro="">
      <xdr:nvCxnSpPr>
        <xdr:cNvPr id="23" name="Raven puščični povezovalnik 22"/>
        <xdr:cNvCxnSpPr/>
      </xdr:nvCxnSpPr>
      <xdr:spPr>
        <a:xfrm flipH="1" flipV="1">
          <a:off x="19080480" y="7688580"/>
          <a:ext cx="90678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548640</xdr:colOff>
      <xdr:row>42</xdr:row>
      <xdr:rowOff>7620</xdr:rowOff>
    </xdr:from>
    <xdr:to>
      <xdr:col>30</xdr:col>
      <xdr:colOff>533400</xdr:colOff>
      <xdr:row>42</xdr:row>
      <xdr:rowOff>30480</xdr:rowOff>
    </xdr:to>
    <xdr:cxnSp macro="">
      <xdr:nvCxnSpPr>
        <xdr:cNvPr id="25" name="Raven puščični povezovalnik 24"/>
        <xdr:cNvCxnSpPr/>
      </xdr:nvCxnSpPr>
      <xdr:spPr>
        <a:xfrm>
          <a:off x="19987260" y="7696200"/>
          <a:ext cx="4251960" cy="2286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426720</xdr:colOff>
      <xdr:row>48</xdr:row>
      <xdr:rowOff>76200</xdr:rowOff>
    </xdr:from>
    <xdr:to>
      <xdr:col>23</xdr:col>
      <xdr:colOff>472440</xdr:colOff>
      <xdr:row>50</xdr:row>
      <xdr:rowOff>22860</xdr:rowOff>
    </xdr:to>
    <xdr:sp macro="" textlink="">
      <xdr:nvSpPr>
        <xdr:cNvPr id="27" name="PoljeZBesedilom 26"/>
        <xdr:cNvSpPr txBox="1"/>
      </xdr:nvSpPr>
      <xdr:spPr>
        <a:xfrm>
          <a:off x="19255740" y="8869680"/>
          <a:ext cx="655320" cy="3124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H0</a:t>
          </a:r>
        </a:p>
      </xdr:txBody>
    </xdr:sp>
    <xdr:clientData/>
  </xdr:twoCellAnchor>
  <xdr:twoCellAnchor>
    <xdr:from>
      <xdr:col>27</xdr:col>
      <xdr:colOff>541020</xdr:colOff>
      <xdr:row>47</xdr:row>
      <xdr:rowOff>22860</xdr:rowOff>
    </xdr:from>
    <xdr:to>
      <xdr:col>29</xdr:col>
      <xdr:colOff>419100</xdr:colOff>
      <xdr:row>49</xdr:row>
      <xdr:rowOff>60960</xdr:rowOff>
    </xdr:to>
    <xdr:sp macro="" textlink="">
      <xdr:nvSpPr>
        <xdr:cNvPr id="28" name="PoljeZBesedilom 27"/>
        <xdr:cNvSpPr txBox="1"/>
      </xdr:nvSpPr>
      <xdr:spPr>
        <a:xfrm>
          <a:off x="22418040" y="8625840"/>
          <a:ext cx="1097280" cy="4114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H1</a:t>
          </a:r>
        </a:p>
      </xdr:txBody>
    </xdr:sp>
    <xdr:clientData/>
  </xdr:twoCellAnchor>
  <xdr:twoCellAnchor>
    <xdr:from>
      <xdr:col>23</xdr:col>
      <xdr:colOff>304800</xdr:colOff>
      <xdr:row>42</xdr:row>
      <xdr:rowOff>30480</xdr:rowOff>
    </xdr:from>
    <xdr:to>
      <xdr:col>23</xdr:col>
      <xdr:colOff>304800</xdr:colOff>
      <xdr:row>60</xdr:row>
      <xdr:rowOff>99060</xdr:rowOff>
    </xdr:to>
    <xdr:cxnSp macro="">
      <xdr:nvCxnSpPr>
        <xdr:cNvPr id="30" name="Raven povezovalnik 29"/>
        <xdr:cNvCxnSpPr/>
      </xdr:nvCxnSpPr>
      <xdr:spPr>
        <a:xfrm flipV="1">
          <a:off x="19743420" y="7719060"/>
          <a:ext cx="0" cy="336804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workbookViewId="0">
      <selection activeCell="W66" sqref="W66"/>
    </sheetView>
  </sheetViews>
  <sheetFormatPr defaultRowHeight="14.4" x14ac:dyDescent="0.3"/>
  <cols>
    <col min="1" max="1" width="28.21875" style="2" bestFit="1" customWidth="1"/>
    <col min="2" max="2" width="24" bestFit="1" customWidth="1"/>
    <col min="3" max="3" width="12" bestFit="1" customWidth="1"/>
    <col min="4" max="4" width="10.109375" style="2" customWidth="1"/>
    <col min="6" max="6" width="5" bestFit="1" customWidth="1"/>
    <col min="7" max="7" width="12.33203125" bestFit="1" customWidth="1"/>
    <col min="8" max="8" width="9.44140625" bestFit="1" customWidth="1"/>
    <col min="9" max="9" width="32" bestFit="1" customWidth="1"/>
    <col min="10" max="10" width="17.5546875" bestFit="1" customWidth="1"/>
    <col min="11" max="11" width="33.88671875" bestFit="1" customWidth="1"/>
  </cols>
  <sheetData>
    <row r="1" spans="1:11" x14ac:dyDescent="0.3">
      <c r="A1" s="1" t="s">
        <v>0</v>
      </c>
      <c r="B1" s="1" t="s">
        <v>1</v>
      </c>
      <c r="C1" s="1" t="s">
        <v>2</v>
      </c>
      <c r="D1" s="1"/>
      <c r="E1" s="1" t="s">
        <v>12</v>
      </c>
      <c r="F1" s="2" t="s">
        <v>3</v>
      </c>
      <c r="G1" s="1" t="s">
        <v>8</v>
      </c>
      <c r="H1" s="1" t="s">
        <v>4</v>
      </c>
      <c r="I1" s="1" t="s">
        <v>5</v>
      </c>
      <c r="J1" s="1" t="s">
        <v>6</v>
      </c>
      <c r="K1" s="1" t="s">
        <v>7</v>
      </c>
    </row>
    <row r="2" spans="1:11" x14ac:dyDescent="0.3">
      <c r="A2" s="2">
        <v>1</v>
      </c>
      <c r="B2" s="5">
        <v>21.893239367660136</v>
      </c>
      <c r="C2" s="5">
        <v>22.658068461754009</v>
      </c>
      <c r="E2" s="5">
        <v>0.69781298101879585</v>
      </c>
      <c r="F2" s="6">
        <v>1</v>
      </c>
      <c r="G2" s="4">
        <f t="shared" ref="G2:G31" si="0">(F2-1)/(30-1)</f>
        <v>0</v>
      </c>
      <c r="H2" s="4">
        <f t="shared" ref="H2:H31" si="1">_xlfn.NORM.DIST(E2,AVERAGE($E$2:$E$31),_xlfn.STDEV.S($E$2:$E$31),TRUE)</f>
        <v>3.2073690356640976E-2</v>
      </c>
      <c r="I2" s="3">
        <f t="shared" ref="I2:I31" si="2">ABS(H2-G2)</f>
        <v>3.2073690356640976E-2</v>
      </c>
      <c r="J2" s="7">
        <f>MAX(I2:I31)</f>
        <v>0.11363164116169366</v>
      </c>
      <c r="K2" s="9">
        <f>0.24</f>
        <v>0.24</v>
      </c>
    </row>
    <row r="3" spans="1:11" x14ac:dyDescent="0.3">
      <c r="A3" s="2">
        <v>2</v>
      </c>
      <c r="B3" s="5">
        <v>2.3069253569934514</v>
      </c>
      <c r="C3" s="5">
        <v>9.6996618473378469</v>
      </c>
      <c r="E3" s="5">
        <v>1.8589193920372047</v>
      </c>
      <c r="F3" s="6">
        <v>2</v>
      </c>
      <c r="G3" s="4">
        <f t="shared" si="0"/>
        <v>3.4482758620689655E-2</v>
      </c>
      <c r="H3" s="4">
        <f t="shared" si="1"/>
        <v>4.5036915561747409E-2</v>
      </c>
      <c r="I3" s="3">
        <f t="shared" si="2"/>
        <v>1.0554156941057755E-2</v>
      </c>
    </row>
    <row r="4" spans="1:11" x14ac:dyDescent="0.3">
      <c r="A4" s="2">
        <v>3</v>
      </c>
      <c r="B4" s="5">
        <v>12.305357135506346</v>
      </c>
      <c r="C4" s="5">
        <v>9.342435065848985</v>
      </c>
      <c r="E4" s="5">
        <v>1.9498802308982697</v>
      </c>
      <c r="F4" s="6">
        <v>3</v>
      </c>
      <c r="G4" s="4">
        <f t="shared" si="0"/>
        <v>6.8965517241379309E-2</v>
      </c>
      <c r="H4" s="4">
        <f t="shared" si="1"/>
        <v>4.6209235961273423E-2</v>
      </c>
      <c r="I4" s="3">
        <f t="shared" si="2"/>
        <v>2.2756281280105886E-2</v>
      </c>
    </row>
    <row r="5" spans="1:11" x14ac:dyDescent="0.3">
      <c r="A5" s="2">
        <v>4</v>
      </c>
      <c r="B5" s="5">
        <v>3.6388130451319736</v>
      </c>
      <c r="C5" s="5">
        <v>17.505360334910801</v>
      </c>
      <c r="E5" s="5">
        <v>5.9368605767696856</v>
      </c>
      <c r="F5" s="6">
        <v>4</v>
      </c>
      <c r="G5" s="4">
        <f t="shared" si="0"/>
        <v>0.10344827586206896</v>
      </c>
      <c r="H5" s="4">
        <f t="shared" si="1"/>
        <v>0.12577219799893</v>
      </c>
      <c r="I5" s="3">
        <f t="shared" si="2"/>
        <v>2.2323922136861032E-2</v>
      </c>
      <c r="J5" s="22" t="s">
        <v>13</v>
      </c>
      <c r="K5" s="22" t="s">
        <v>32</v>
      </c>
    </row>
    <row r="6" spans="1:11" x14ac:dyDescent="0.3">
      <c r="A6" s="2">
        <v>5</v>
      </c>
      <c r="B6" s="5">
        <v>19.975224180985244</v>
      </c>
      <c r="C6" s="5">
        <v>13.2467593963549</v>
      </c>
      <c r="E6" s="5">
        <v>6.5414585484570118</v>
      </c>
      <c r="F6" s="6">
        <v>5</v>
      </c>
      <c r="G6" s="4">
        <f t="shared" si="0"/>
        <v>0.13793103448275862</v>
      </c>
      <c r="H6" s="4">
        <f t="shared" si="1"/>
        <v>0.14337013814973529</v>
      </c>
      <c r="I6" s="3">
        <f t="shared" si="2"/>
        <v>5.439103666976669E-3</v>
      </c>
      <c r="J6" s="1" t="s">
        <v>14</v>
      </c>
      <c r="K6" s="1" t="s">
        <v>33</v>
      </c>
    </row>
    <row r="7" spans="1:11" x14ac:dyDescent="0.3">
      <c r="A7" s="2">
        <v>6</v>
      </c>
      <c r="B7" s="5">
        <v>13.111198545107618</v>
      </c>
      <c r="C7" s="5">
        <v>7.504135952916112</v>
      </c>
      <c r="E7" s="5">
        <v>7.2316627089487149</v>
      </c>
      <c r="F7" s="6">
        <v>6</v>
      </c>
      <c r="G7" s="4">
        <f t="shared" si="0"/>
        <v>0.17241379310344829</v>
      </c>
      <c r="H7" s="4">
        <f t="shared" si="1"/>
        <v>0.16540564217137946</v>
      </c>
      <c r="I7" s="3">
        <f t="shared" si="2"/>
        <v>7.0081509320688296E-3</v>
      </c>
    </row>
    <row r="8" spans="1:11" x14ac:dyDescent="0.3">
      <c r="A8" s="2">
        <v>7</v>
      </c>
      <c r="B8" s="5">
        <v>3.8117225398542356</v>
      </c>
      <c r="C8" s="5">
        <v>21.281224223133176</v>
      </c>
      <c r="E8" s="5">
        <v>7.504135952916112</v>
      </c>
      <c r="F8" s="6">
        <v>7</v>
      </c>
      <c r="G8" s="4">
        <f t="shared" si="0"/>
        <v>0.20689655172413793</v>
      </c>
      <c r="H8" s="4">
        <f t="shared" si="1"/>
        <v>0.17467809185614566</v>
      </c>
      <c r="I8" s="3">
        <f t="shared" si="2"/>
        <v>3.2218459867992266E-2</v>
      </c>
    </row>
    <row r="9" spans="1:11" x14ac:dyDescent="0.3">
      <c r="A9" s="2">
        <v>8</v>
      </c>
      <c r="B9" s="5">
        <v>3.6309058981947597</v>
      </c>
      <c r="C9" s="5">
        <v>25.999625892512267</v>
      </c>
      <c r="E9" s="5">
        <v>9.342435065848985</v>
      </c>
      <c r="F9" s="6">
        <v>8</v>
      </c>
      <c r="G9" s="4">
        <f t="shared" si="0"/>
        <v>0.2413793103448276</v>
      </c>
      <c r="H9" s="4">
        <f t="shared" si="1"/>
        <v>0.24552993321416638</v>
      </c>
      <c r="I9" s="3">
        <f t="shared" si="2"/>
        <v>4.1506228693387881E-3</v>
      </c>
    </row>
    <row r="10" spans="1:11" x14ac:dyDescent="0.3">
      <c r="A10" s="2">
        <v>9</v>
      </c>
      <c r="B10" s="5">
        <v>9.7229124134406444</v>
      </c>
      <c r="C10" s="5">
        <v>25.568354873615316</v>
      </c>
      <c r="E10" s="5">
        <v>9.6996618473378469</v>
      </c>
      <c r="F10" s="6">
        <v>9</v>
      </c>
      <c r="G10" s="4">
        <f t="shared" si="0"/>
        <v>0.27586206896551724</v>
      </c>
      <c r="H10" s="4">
        <f t="shared" si="1"/>
        <v>0.2608964453434498</v>
      </c>
      <c r="I10" s="3">
        <f t="shared" si="2"/>
        <v>1.4965623622067437E-2</v>
      </c>
    </row>
    <row r="11" spans="1:11" x14ac:dyDescent="0.3">
      <c r="A11" s="2">
        <v>10</v>
      </c>
      <c r="B11" s="5">
        <v>5.9167409222572687E-2</v>
      </c>
      <c r="C11" s="5">
        <v>17.813474402503925</v>
      </c>
      <c r="E11" s="5">
        <v>9.7730580697709222</v>
      </c>
      <c r="F11" s="6">
        <v>10</v>
      </c>
      <c r="G11" s="4">
        <f t="shared" si="0"/>
        <v>0.31034482758620691</v>
      </c>
      <c r="H11" s="4">
        <f t="shared" si="1"/>
        <v>0.26411382743023037</v>
      </c>
      <c r="I11" s="3">
        <f t="shared" si="2"/>
        <v>4.6231000155976532E-2</v>
      </c>
    </row>
    <row r="12" spans="1:11" x14ac:dyDescent="0.3">
      <c r="A12" s="2">
        <v>11</v>
      </c>
      <c r="B12" s="5">
        <v>10.014691046695225</v>
      </c>
      <c r="C12" s="5">
        <v>18.236901029598084</v>
      </c>
      <c r="E12" s="5">
        <v>10.242340282860095</v>
      </c>
      <c r="F12" s="6">
        <v>11</v>
      </c>
      <c r="G12" s="4">
        <f t="shared" si="0"/>
        <v>0.34482758620689657</v>
      </c>
      <c r="H12" s="4">
        <f t="shared" si="1"/>
        <v>0.28515171173716469</v>
      </c>
      <c r="I12" s="3">
        <f t="shared" si="2"/>
        <v>5.9675874469731882E-2</v>
      </c>
    </row>
    <row r="13" spans="1:11" x14ac:dyDescent="0.3">
      <c r="A13" s="2">
        <v>12</v>
      </c>
      <c r="B13" s="5">
        <v>23.885643944982441</v>
      </c>
      <c r="C13" s="5">
        <v>5.9368605767696856</v>
      </c>
      <c r="E13" s="5">
        <v>10.332056250848108</v>
      </c>
      <c r="F13" s="6">
        <v>12</v>
      </c>
      <c r="G13" s="4">
        <f t="shared" si="0"/>
        <v>0.37931034482758619</v>
      </c>
      <c r="H13" s="4">
        <f t="shared" si="1"/>
        <v>0.28926279164981517</v>
      </c>
      <c r="I13" s="3">
        <f t="shared" si="2"/>
        <v>9.0047553177771023E-2</v>
      </c>
    </row>
    <row r="14" spans="1:11" x14ac:dyDescent="0.3">
      <c r="A14" s="2">
        <v>13</v>
      </c>
      <c r="B14" s="5">
        <v>11.223993400949984</v>
      </c>
      <c r="C14" s="5">
        <v>10.242340282860095</v>
      </c>
      <c r="E14" s="5">
        <v>12.478563223015225</v>
      </c>
      <c r="F14" s="6">
        <v>13</v>
      </c>
      <c r="G14" s="4">
        <f t="shared" si="0"/>
        <v>0.41379310344827586</v>
      </c>
      <c r="H14" s="4">
        <f t="shared" si="1"/>
        <v>0.39478189718522622</v>
      </c>
      <c r="I14" s="3">
        <f t="shared" si="2"/>
        <v>1.901120626304964E-2</v>
      </c>
      <c r="J14" s="2"/>
      <c r="K14" s="2"/>
    </row>
    <row r="15" spans="1:11" x14ac:dyDescent="0.3">
      <c r="A15" s="2">
        <v>14</v>
      </c>
      <c r="B15" s="5">
        <v>15.279213816416449</v>
      </c>
      <c r="C15" s="5">
        <v>12.478563223015225</v>
      </c>
      <c r="E15" s="5">
        <v>13.2467593963549</v>
      </c>
      <c r="F15" s="6">
        <v>14</v>
      </c>
      <c r="G15" s="4">
        <f t="shared" si="0"/>
        <v>0.44827586206896552</v>
      </c>
      <c r="H15" s="4">
        <f t="shared" si="1"/>
        <v>0.43503484851659158</v>
      </c>
      <c r="I15" s="3">
        <f t="shared" si="2"/>
        <v>1.3241013552373948E-2</v>
      </c>
    </row>
    <row r="16" spans="1:11" x14ac:dyDescent="0.3">
      <c r="A16" s="2">
        <v>15</v>
      </c>
      <c r="B16" s="5">
        <v>11.807738932862412</v>
      </c>
      <c r="C16" s="5">
        <v>19.287213932914892</v>
      </c>
      <c r="E16" s="5">
        <v>15.356491518690017</v>
      </c>
      <c r="F16" s="6">
        <v>15</v>
      </c>
      <c r="G16" s="4">
        <f t="shared" si="0"/>
        <v>0.48275862068965519</v>
      </c>
      <c r="H16" s="4">
        <f t="shared" si="1"/>
        <v>0.54781670225280688</v>
      </c>
      <c r="I16" s="3">
        <f t="shared" si="2"/>
        <v>6.5058081563151682E-2</v>
      </c>
    </row>
    <row r="17" spans="1:11" x14ac:dyDescent="0.3">
      <c r="A17" s="2">
        <v>16</v>
      </c>
      <c r="B17" s="5">
        <v>15.040918928594328</v>
      </c>
      <c r="C17" s="5">
        <v>10.332056250848108</v>
      </c>
      <c r="E17" s="5">
        <v>16.947948085219831</v>
      </c>
      <c r="F17" s="6">
        <v>16</v>
      </c>
      <c r="G17" s="4">
        <f t="shared" si="0"/>
        <v>0.51724137931034486</v>
      </c>
      <c r="H17" s="4">
        <f t="shared" si="1"/>
        <v>0.63087302047203853</v>
      </c>
      <c r="I17" s="3">
        <f t="shared" si="2"/>
        <v>0.11363164116169366</v>
      </c>
    </row>
    <row r="18" spans="1:11" x14ac:dyDescent="0.3">
      <c r="A18" s="2">
        <v>17</v>
      </c>
      <c r="B18" s="5">
        <v>19.164078598283233</v>
      </c>
      <c r="C18" s="5">
        <v>19.623550757972406</v>
      </c>
      <c r="E18" s="5">
        <v>17.193767450083396</v>
      </c>
      <c r="F18" s="6">
        <v>17</v>
      </c>
      <c r="G18" s="4">
        <f t="shared" si="0"/>
        <v>0.55172413793103448</v>
      </c>
      <c r="H18" s="4">
        <f t="shared" si="1"/>
        <v>0.64327413328248551</v>
      </c>
      <c r="I18" s="3">
        <f t="shared" si="2"/>
        <v>9.154999535145103E-2</v>
      </c>
      <c r="J18" s="2"/>
      <c r="K18" s="2"/>
    </row>
    <row r="19" spans="1:11" x14ac:dyDescent="0.3">
      <c r="A19" s="2">
        <v>18</v>
      </c>
      <c r="B19" s="5">
        <v>7.049936588760465</v>
      </c>
      <c r="C19" s="5">
        <v>7.2316627089487149</v>
      </c>
      <c r="E19" s="5">
        <v>17.505360334910801</v>
      </c>
      <c r="F19" s="6">
        <v>18</v>
      </c>
      <c r="G19" s="4">
        <f t="shared" si="0"/>
        <v>0.58620689655172409</v>
      </c>
      <c r="H19" s="4">
        <f t="shared" si="1"/>
        <v>0.65877689065046474</v>
      </c>
      <c r="I19" s="3">
        <f t="shared" si="2"/>
        <v>7.2569994098740653E-2</v>
      </c>
    </row>
    <row r="20" spans="1:11" x14ac:dyDescent="0.3">
      <c r="A20" s="2">
        <v>19</v>
      </c>
      <c r="B20" s="5">
        <v>9.12322980586905</v>
      </c>
      <c r="C20" s="5">
        <v>16.947948085219831</v>
      </c>
      <c r="E20" s="5">
        <v>17.813474402503925</v>
      </c>
      <c r="F20" s="6">
        <v>19</v>
      </c>
      <c r="G20" s="4">
        <f t="shared" si="0"/>
        <v>0.62068965517241381</v>
      </c>
      <c r="H20" s="4">
        <f t="shared" si="1"/>
        <v>0.67384757154577912</v>
      </c>
      <c r="I20" s="3">
        <f t="shared" si="2"/>
        <v>5.315791637336531E-2</v>
      </c>
    </row>
    <row r="21" spans="1:11" x14ac:dyDescent="0.3">
      <c r="A21" s="2">
        <v>20</v>
      </c>
      <c r="B21" s="5">
        <v>6.7723351589171212</v>
      </c>
      <c r="C21" s="5">
        <v>15.356491518690017</v>
      </c>
      <c r="E21" s="5">
        <v>18.236901029598084</v>
      </c>
      <c r="F21" s="6">
        <v>20</v>
      </c>
      <c r="G21" s="4">
        <f t="shared" si="0"/>
        <v>0.65517241379310343</v>
      </c>
      <c r="H21" s="4">
        <f t="shared" si="1"/>
        <v>0.69409974759403847</v>
      </c>
      <c r="I21" s="3">
        <f t="shared" si="2"/>
        <v>3.8927333800935049E-2</v>
      </c>
    </row>
    <row r="22" spans="1:11" x14ac:dyDescent="0.3">
      <c r="A22" s="2">
        <v>21</v>
      </c>
      <c r="B22" s="5">
        <v>9.145166818075813</v>
      </c>
      <c r="C22" s="5">
        <v>21.3595828760328</v>
      </c>
      <c r="E22" s="5">
        <v>19.287213932914892</v>
      </c>
      <c r="F22" s="6">
        <v>21</v>
      </c>
      <c r="G22" s="4">
        <f t="shared" si="0"/>
        <v>0.68965517241379315</v>
      </c>
      <c r="H22" s="4">
        <f t="shared" si="1"/>
        <v>0.74175042045359341</v>
      </c>
      <c r="I22" s="3">
        <f t="shared" si="2"/>
        <v>5.2095248039800257E-2</v>
      </c>
    </row>
    <row r="23" spans="1:11" x14ac:dyDescent="0.3">
      <c r="A23" s="2">
        <v>22</v>
      </c>
      <c r="B23" s="5">
        <v>4.0735424176324155</v>
      </c>
      <c r="C23" s="5">
        <v>9.7730580697709222</v>
      </c>
      <c r="E23" s="5">
        <v>19.623550757972406</v>
      </c>
      <c r="F23" s="6">
        <v>22</v>
      </c>
      <c r="G23" s="4">
        <f t="shared" si="0"/>
        <v>0.72413793103448276</v>
      </c>
      <c r="H23" s="4">
        <f t="shared" si="1"/>
        <v>0.75615321904487809</v>
      </c>
      <c r="I23" s="3">
        <f t="shared" si="2"/>
        <v>3.2015288010395326E-2</v>
      </c>
    </row>
    <row r="24" spans="1:11" x14ac:dyDescent="0.3">
      <c r="A24" s="2">
        <v>23</v>
      </c>
      <c r="B24" s="5">
        <v>16.370514690084384</v>
      </c>
      <c r="C24" s="5">
        <v>1.8589193920372047</v>
      </c>
      <c r="E24" s="5">
        <v>20.190990186750422</v>
      </c>
      <c r="F24" s="6">
        <v>23</v>
      </c>
      <c r="G24" s="4">
        <f t="shared" si="0"/>
        <v>0.75862068965517238</v>
      </c>
      <c r="H24" s="4">
        <f t="shared" si="1"/>
        <v>0.77943642302112393</v>
      </c>
      <c r="I24" s="3">
        <f t="shared" si="2"/>
        <v>2.081573336595155E-2</v>
      </c>
    </row>
    <row r="25" spans="1:11" x14ac:dyDescent="0.3">
      <c r="A25" s="2">
        <v>24</v>
      </c>
      <c r="B25" s="5">
        <v>21.876279110461475</v>
      </c>
      <c r="C25" s="5">
        <v>17.193767450083396</v>
      </c>
      <c r="E25" s="5">
        <v>20.918540473433676</v>
      </c>
      <c r="F25" s="6">
        <v>24</v>
      </c>
      <c r="G25" s="4">
        <f t="shared" si="0"/>
        <v>0.7931034482758621</v>
      </c>
      <c r="H25" s="4">
        <f t="shared" si="1"/>
        <v>0.8073390466478908</v>
      </c>
      <c r="I25" s="3">
        <f t="shared" si="2"/>
        <v>1.4235598372028702E-2</v>
      </c>
    </row>
    <row r="26" spans="1:11" x14ac:dyDescent="0.3">
      <c r="A26" s="2">
        <v>25</v>
      </c>
      <c r="B26" s="5">
        <v>1.8957373453536999</v>
      </c>
      <c r="C26" s="5">
        <v>27.1154735734337</v>
      </c>
      <c r="E26" s="5">
        <v>21.281224223133176</v>
      </c>
      <c r="F26" s="6">
        <v>25</v>
      </c>
      <c r="G26" s="4">
        <f t="shared" si="0"/>
        <v>0.82758620689655171</v>
      </c>
      <c r="H26" s="4">
        <f t="shared" si="1"/>
        <v>0.8204040690122858</v>
      </c>
      <c r="I26" s="3">
        <f t="shared" si="2"/>
        <v>7.1821378842659156E-3</v>
      </c>
    </row>
    <row r="27" spans="1:11" x14ac:dyDescent="0.3">
      <c r="A27" s="2">
        <v>26</v>
      </c>
      <c r="B27" s="5">
        <v>11.924086952081415</v>
      </c>
      <c r="C27" s="5">
        <v>20.918540473433676</v>
      </c>
      <c r="E27" s="5">
        <v>21.3595828760328</v>
      </c>
      <c r="F27" s="6">
        <v>26</v>
      </c>
      <c r="G27" s="4">
        <f t="shared" si="0"/>
        <v>0.86206896551724133</v>
      </c>
      <c r="H27" s="4">
        <f t="shared" si="1"/>
        <v>0.82315190918269843</v>
      </c>
      <c r="I27" s="3">
        <f t="shared" si="2"/>
        <v>3.8917056334542899E-2</v>
      </c>
      <c r="J27" s="2"/>
      <c r="K27" s="2"/>
    </row>
    <row r="28" spans="1:11" x14ac:dyDescent="0.3">
      <c r="A28" s="2">
        <v>27</v>
      </c>
      <c r="B28" s="5">
        <v>3.6440844764234495</v>
      </c>
      <c r="C28" s="5">
        <v>0.69781298101879585</v>
      </c>
      <c r="E28" s="5">
        <v>22.658068461754009</v>
      </c>
      <c r="F28" s="6">
        <v>27</v>
      </c>
      <c r="G28" s="4">
        <f t="shared" si="0"/>
        <v>0.89655172413793105</v>
      </c>
      <c r="H28" s="4">
        <f t="shared" si="1"/>
        <v>0.86478313870972656</v>
      </c>
      <c r="I28" s="3">
        <f t="shared" si="2"/>
        <v>3.1768585428204488E-2</v>
      </c>
    </row>
    <row r="29" spans="1:11" x14ac:dyDescent="0.3">
      <c r="A29" s="2">
        <v>28</v>
      </c>
      <c r="B29" s="5">
        <v>6.1123503241338764</v>
      </c>
      <c r="C29" s="5">
        <v>20.190990186750422</v>
      </c>
      <c r="E29" s="5">
        <v>25.568354873615316</v>
      </c>
      <c r="F29" s="6">
        <v>28</v>
      </c>
      <c r="G29" s="4">
        <f t="shared" si="0"/>
        <v>0.93103448275862066</v>
      </c>
      <c r="H29" s="4">
        <f t="shared" si="1"/>
        <v>0.93233898090254852</v>
      </c>
      <c r="I29" s="3">
        <f t="shared" si="2"/>
        <v>1.3044981439278569E-3</v>
      </c>
    </row>
    <row r="30" spans="1:11" x14ac:dyDescent="0.3">
      <c r="A30" s="2">
        <v>29</v>
      </c>
      <c r="B30" s="5">
        <v>9.1822469170670953</v>
      </c>
      <c r="C30" s="5">
        <v>6.5414585484570118</v>
      </c>
      <c r="E30" s="5">
        <v>25.999625892512267</v>
      </c>
      <c r="F30" s="6">
        <v>29</v>
      </c>
      <c r="G30" s="4">
        <f t="shared" si="0"/>
        <v>0.96551724137931039</v>
      </c>
      <c r="H30" s="4">
        <f t="shared" si="1"/>
        <v>0.93960155472815754</v>
      </c>
      <c r="I30" s="3">
        <f t="shared" si="2"/>
        <v>2.5915686651152847E-2</v>
      </c>
      <c r="J30" s="3"/>
    </row>
    <row r="31" spans="1:11" x14ac:dyDescent="0.3">
      <c r="A31" s="2">
        <v>30</v>
      </c>
      <c r="B31" s="5">
        <v>16.56631070948206</v>
      </c>
      <c r="C31" s="5">
        <v>1.9498802308982697</v>
      </c>
      <c r="E31" s="5">
        <v>27.1154735734337</v>
      </c>
      <c r="F31" s="6">
        <v>30</v>
      </c>
      <c r="G31" s="4">
        <f t="shared" si="0"/>
        <v>1</v>
      </c>
      <c r="H31" s="4">
        <f t="shared" si="1"/>
        <v>0.95557513042546482</v>
      </c>
      <c r="I31" s="3">
        <f t="shared" si="2"/>
        <v>4.4424869574535175E-2</v>
      </c>
      <c r="J31" s="2"/>
      <c r="K31" s="2"/>
    </row>
    <row r="32" spans="1:11" x14ac:dyDescent="0.3">
      <c r="A32" s="1" t="s">
        <v>9</v>
      </c>
      <c r="B32" s="5">
        <f>KURT(B2:B31)</f>
        <v>-0.78563492374450972</v>
      </c>
      <c r="C32" s="5">
        <f>KURT(C2:C31)</f>
        <v>-0.91868622175838999</v>
      </c>
    </row>
    <row r="33" spans="1:6" x14ac:dyDescent="0.3">
      <c r="A33" s="1" t="s">
        <v>10</v>
      </c>
      <c r="B33" s="5">
        <f>SKEW(B2:B31)</f>
        <v>0.35563164550264298</v>
      </c>
      <c r="C33" s="5">
        <f>SKEW(C2:C31)</f>
        <v>-0.17202529051974</v>
      </c>
    </row>
    <row r="34" spans="1:6" s="11" customFormat="1" x14ac:dyDescent="0.3">
      <c r="A34" s="10" t="s">
        <v>11</v>
      </c>
      <c r="B34" s="24">
        <f>_xlfn.VAR.S(B2:B31)</f>
        <v>43.451274281068642</v>
      </c>
      <c r="C34" s="24">
        <f>_xlfn.VAR.S(C2:C31)</f>
        <v>55.294716458284931</v>
      </c>
    </row>
    <row r="36" spans="1:6" x14ac:dyDescent="0.3">
      <c r="A36" s="22" t="s">
        <v>15</v>
      </c>
      <c r="B36" s="22" t="s">
        <v>17</v>
      </c>
      <c r="C36" s="8"/>
      <c r="D36"/>
    </row>
    <row r="37" spans="1:6" x14ac:dyDescent="0.3">
      <c r="A37" s="10" t="s">
        <v>16</v>
      </c>
      <c r="B37" s="12" t="s">
        <v>18</v>
      </c>
      <c r="C37" s="11"/>
      <c r="D37"/>
    </row>
    <row r="38" spans="1:6" x14ac:dyDescent="0.3">
      <c r="A38" s="1" t="s">
        <v>34</v>
      </c>
      <c r="B38" s="4">
        <v>0.05</v>
      </c>
      <c r="D38"/>
    </row>
    <row r="39" spans="1:6" x14ac:dyDescent="0.3">
      <c r="A39" t="s">
        <v>19</v>
      </c>
      <c r="D39"/>
    </row>
    <row r="40" spans="1:6" ht="15" thickBot="1" x14ac:dyDescent="0.35">
      <c r="A40"/>
      <c r="D40"/>
    </row>
    <row r="41" spans="1:6" x14ac:dyDescent="0.3">
      <c r="A41" s="14"/>
      <c r="B41" s="14" t="s">
        <v>2</v>
      </c>
      <c r="C41" s="14" t="s">
        <v>1</v>
      </c>
      <c r="D41"/>
    </row>
    <row r="42" spans="1:6" x14ac:dyDescent="0.3">
      <c r="A42" s="13" t="s">
        <v>20</v>
      </c>
      <c r="B42" s="16">
        <v>14.463072419988013</v>
      </c>
      <c r="C42" s="16">
        <v>10.686918862507447</v>
      </c>
      <c r="D42"/>
    </row>
    <row r="43" spans="1:6" x14ac:dyDescent="0.3">
      <c r="A43" s="13" t="s">
        <v>21</v>
      </c>
      <c r="B43" s="16">
        <v>55.294716458284931</v>
      </c>
      <c r="C43" s="16">
        <v>43.451274281068642</v>
      </c>
      <c r="D43"/>
    </row>
    <row r="44" spans="1:6" x14ac:dyDescent="0.3">
      <c r="A44" s="13" t="s">
        <v>22</v>
      </c>
      <c r="B44" s="13">
        <v>30</v>
      </c>
      <c r="C44" s="13">
        <v>30</v>
      </c>
      <c r="D44"/>
    </row>
    <row r="45" spans="1:6" x14ac:dyDescent="0.3">
      <c r="A45" s="13" t="s">
        <v>23</v>
      </c>
      <c r="B45" s="13">
        <v>29</v>
      </c>
      <c r="C45" s="13">
        <v>29</v>
      </c>
      <c r="D45" s="1" t="s">
        <v>27</v>
      </c>
    </row>
    <row r="46" spans="1:6" x14ac:dyDescent="0.3">
      <c r="A46" s="18" t="s">
        <v>24</v>
      </c>
      <c r="B46" s="19">
        <v>1.2725683509442294</v>
      </c>
      <c r="C46" s="15">
        <f>C34/B34</f>
        <v>1.2725683509442294</v>
      </c>
      <c r="D46" s="1" t="s">
        <v>28</v>
      </c>
    </row>
    <row r="47" spans="1:6" x14ac:dyDescent="0.3">
      <c r="A47" s="13" t="s">
        <v>25</v>
      </c>
      <c r="B47" s="15">
        <v>0.26021808654254996</v>
      </c>
      <c r="C47" s="13"/>
      <c r="D47" s="1" t="s">
        <v>29</v>
      </c>
      <c r="F47" s="23" t="s">
        <v>30</v>
      </c>
    </row>
    <row r="48" spans="1:6" ht="15" thickBot="1" x14ac:dyDescent="0.35">
      <c r="A48" s="20" t="s">
        <v>26</v>
      </c>
      <c r="B48" s="21">
        <v>1.8608114354760765</v>
      </c>
      <c r="C48" s="17">
        <f>_xlfn.F.INV.RT(0.05,29,29)</f>
        <v>1.8608114354760765</v>
      </c>
      <c r="D48"/>
      <c r="F48" s="23" t="s">
        <v>31</v>
      </c>
    </row>
    <row r="49" spans="2:2" x14ac:dyDescent="0.3">
      <c r="B49" s="5"/>
    </row>
    <row r="50" spans="2:2" x14ac:dyDescent="0.3">
      <c r="B50" s="5"/>
    </row>
    <row r="51" spans="2:2" x14ac:dyDescent="0.3">
      <c r="B51" s="5"/>
    </row>
    <row r="52" spans="2:2" x14ac:dyDescent="0.3">
      <c r="B52" s="5"/>
    </row>
    <row r="53" spans="2:2" x14ac:dyDescent="0.3">
      <c r="B53" s="5"/>
    </row>
    <row r="54" spans="2:2" x14ac:dyDescent="0.3">
      <c r="B54" s="5"/>
    </row>
    <row r="55" spans="2:2" x14ac:dyDescent="0.3">
      <c r="B55" s="5"/>
    </row>
    <row r="56" spans="2:2" x14ac:dyDescent="0.3">
      <c r="B56" s="5"/>
    </row>
    <row r="57" spans="2:2" x14ac:dyDescent="0.3">
      <c r="B57" s="5"/>
    </row>
    <row r="58" spans="2:2" x14ac:dyDescent="0.3">
      <c r="B58" s="5"/>
    </row>
    <row r="59" spans="2:2" x14ac:dyDescent="0.3">
      <c r="B59" s="5"/>
    </row>
    <row r="60" spans="2:2" x14ac:dyDescent="0.3">
      <c r="B60" s="5"/>
    </row>
    <row r="61" spans="2:2" x14ac:dyDescent="0.3">
      <c r="B61" s="5"/>
    </row>
    <row r="62" spans="2:2" x14ac:dyDescent="0.3">
      <c r="B62" s="5"/>
    </row>
    <row r="63" spans="2:2" x14ac:dyDescent="0.3">
      <c r="B63" s="5"/>
    </row>
    <row r="64" spans="2:2" x14ac:dyDescent="0.3">
      <c r="B64" s="5"/>
    </row>
    <row r="65" spans="2:2" x14ac:dyDescent="0.3">
      <c r="B65" s="5"/>
    </row>
    <row r="66" spans="2:2" x14ac:dyDescent="0.3">
      <c r="B66" s="5"/>
    </row>
  </sheetData>
  <sortState ref="B37:B66">
    <sortCondition ref="B37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VAJA10_F_TEST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2020-12-03T14:47:28Z</dcterms:created>
  <dcterms:modified xsi:type="dcterms:W3CDTF">2021-01-09T17:36:38Z</dcterms:modified>
</cp:coreProperties>
</file>